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bas\Desktop\"/>
    </mc:Choice>
  </mc:AlternateContent>
  <xr:revisionPtr revIDLastSave="0" documentId="13_ncr:1_{B95FB969-0BA3-4642-9C76-9BFE3CF57BBD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1 priedas" sheetId="9" r:id="rId1"/>
    <sheet name="2 priedas" sheetId="8" r:id="rId2"/>
    <sheet name="3 priedas" sheetId="10" r:id="rId3"/>
    <sheet name="4 priedas" sheetId="2" r:id="rId4"/>
    <sheet name="5 priedas" sheetId="11" r:id="rId5"/>
    <sheet name="6 priedas" sheetId="4" r:id="rId6"/>
    <sheet name="7 priedas" sheetId="5" r:id="rId7"/>
    <sheet name="8 priedas" sheetId="12" r:id="rId8"/>
    <sheet name="1 priedas pusm" sheetId="13" r:id="rId9"/>
    <sheet name="2 priedas pusm" sheetId="14" r:id="rId10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3" i="12" l="1"/>
  <c r="J23" i="12"/>
  <c r="I23" i="12"/>
  <c r="H23" i="12"/>
  <c r="G23" i="12"/>
  <c r="F23" i="12"/>
  <c r="K21" i="12"/>
  <c r="J21" i="12"/>
  <c r="I21" i="12"/>
  <c r="H21" i="12"/>
  <c r="G21" i="12"/>
  <c r="F21" i="12"/>
  <c r="K16" i="12"/>
  <c r="J16" i="12"/>
  <c r="I16" i="12"/>
  <c r="H16" i="12"/>
  <c r="G16" i="12"/>
  <c r="F16" i="12"/>
  <c r="K10" i="12"/>
  <c r="J10" i="12"/>
  <c r="I10" i="12"/>
  <c r="H10" i="12"/>
  <c r="G10" i="12"/>
  <c r="F10" i="12"/>
  <c r="E9" i="12"/>
  <c r="E25" i="12"/>
  <c r="E23" i="12"/>
  <c r="E21" i="12"/>
  <c r="E16" i="12"/>
  <c r="E10" i="12"/>
  <c r="G49" i="5"/>
  <c r="E49" i="5"/>
  <c r="K9" i="12" l="1"/>
  <c r="J9" i="12"/>
  <c r="I9" i="12"/>
  <c r="H9" i="12"/>
  <c r="G9" i="12"/>
  <c r="F9" i="12"/>
  <c r="C42" i="11"/>
  <c r="H17" i="2"/>
  <c r="F17" i="2"/>
  <c r="I17" i="2"/>
  <c r="D17" i="2"/>
  <c r="D14" i="2"/>
  <c r="D11" i="10"/>
  <c r="F11" i="10"/>
  <c r="E32" i="5"/>
  <c r="I21" i="10"/>
  <c r="G21" i="10"/>
  <c r="H19" i="10"/>
  <c r="I19" i="10"/>
  <c r="H11" i="10"/>
  <c r="D19" i="10"/>
  <c r="E19" i="10"/>
  <c r="E21" i="10"/>
  <c r="I52" i="4"/>
  <c r="G52" i="4"/>
  <c r="E52" i="4"/>
  <c r="E27" i="4"/>
  <c r="I27" i="4"/>
  <c r="G27" i="4"/>
  <c r="E6" i="4"/>
  <c r="G6" i="4"/>
  <c r="E18" i="2"/>
  <c r="I23" i="10"/>
  <c r="G23" i="10"/>
  <c r="E23" i="10"/>
  <c r="I25" i="4"/>
  <c r="G25" i="4"/>
  <c r="E25" i="4"/>
  <c r="C22" i="4"/>
  <c r="I18" i="2"/>
  <c r="G18" i="2"/>
  <c r="C17" i="2"/>
  <c r="C14" i="2"/>
  <c r="H18" i="4"/>
  <c r="I19" i="4"/>
  <c r="F18" i="4"/>
  <c r="E19" i="4"/>
  <c r="H5" i="4"/>
  <c r="F5" i="4"/>
  <c r="I5" i="4"/>
  <c r="D5" i="4"/>
  <c r="E5" i="4"/>
  <c r="C5" i="4"/>
  <c r="H10" i="9"/>
  <c r="F10" i="9"/>
  <c r="G10" i="9"/>
  <c r="F7" i="9"/>
  <c r="D12" i="9"/>
  <c r="G12" i="9"/>
  <c r="D10" i="9"/>
  <c r="D7" i="9"/>
  <c r="C12" i="9"/>
  <c r="C10" i="9"/>
  <c r="E10" i="9"/>
  <c r="C8" i="11"/>
  <c r="H39" i="11"/>
  <c r="I39" i="11"/>
  <c r="G10" i="8"/>
  <c r="H7" i="9"/>
  <c r="H15" i="9"/>
  <c r="I34" i="11"/>
  <c r="G34" i="11"/>
  <c r="I8" i="11"/>
  <c r="G8" i="11"/>
  <c r="D8" i="11"/>
  <c r="I13" i="9"/>
  <c r="G13" i="9"/>
  <c r="E13" i="9"/>
  <c r="H12" i="9"/>
  <c r="I12" i="9"/>
  <c r="F12" i="9"/>
  <c r="I11" i="9"/>
  <c r="G11" i="9"/>
  <c r="E11" i="9"/>
  <c r="I9" i="9"/>
  <c r="G9" i="9"/>
  <c r="E9" i="9"/>
  <c r="I8" i="9"/>
  <c r="G8" i="9"/>
  <c r="E8" i="9"/>
  <c r="C7" i="9"/>
  <c r="I20" i="10"/>
  <c r="G20" i="10"/>
  <c r="E20" i="10"/>
  <c r="F19" i="10"/>
  <c r="C19" i="10"/>
  <c r="I17" i="10"/>
  <c r="G17" i="10"/>
  <c r="E17" i="10"/>
  <c r="I16" i="10"/>
  <c r="G16" i="10"/>
  <c r="E16" i="10"/>
  <c r="H15" i="10"/>
  <c r="F15" i="10"/>
  <c r="D15" i="10"/>
  <c r="G15" i="10"/>
  <c r="C15" i="10"/>
  <c r="I12" i="10"/>
  <c r="G12" i="10"/>
  <c r="E12" i="10"/>
  <c r="C11" i="10"/>
  <c r="E11" i="10"/>
  <c r="G9" i="10"/>
  <c r="E9" i="10"/>
  <c r="F8" i="10"/>
  <c r="D8" i="10"/>
  <c r="C8" i="10"/>
  <c r="I7" i="10"/>
  <c r="G7" i="10"/>
  <c r="E7" i="10"/>
  <c r="I6" i="10"/>
  <c r="G6" i="10"/>
  <c r="E6" i="10"/>
  <c r="H5" i="10"/>
  <c r="F5" i="10"/>
  <c r="D5" i="10"/>
  <c r="C5" i="10"/>
  <c r="C10" i="10"/>
  <c r="J20" i="8"/>
  <c r="H20" i="8"/>
  <c r="F20" i="8"/>
  <c r="I19" i="8"/>
  <c r="G19" i="8"/>
  <c r="H19" i="8"/>
  <c r="J19" i="8"/>
  <c r="E19" i="8"/>
  <c r="D19" i="8"/>
  <c r="F19" i="8"/>
  <c r="J18" i="8"/>
  <c r="H18" i="8"/>
  <c r="F18" i="8"/>
  <c r="J17" i="8"/>
  <c r="H17" i="8"/>
  <c r="F17" i="8"/>
  <c r="J16" i="8"/>
  <c r="H16" i="8"/>
  <c r="F16" i="8"/>
  <c r="J15" i="8"/>
  <c r="H15" i="8"/>
  <c r="F15" i="8"/>
  <c r="J14" i="8"/>
  <c r="H14" i="8"/>
  <c r="F14" i="8"/>
  <c r="J13" i="8"/>
  <c r="H13" i="8"/>
  <c r="F13" i="8"/>
  <c r="J12" i="8"/>
  <c r="H12" i="8"/>
  <c r="F12" i="8"/>
  <c r="J11" i="8"/>
  <c r="H11" i="8"/>
  <c r="F11" i="8"/>
  <c r="I10" i="8"/>
  <c r="E10" i="8"/>
  <c r="E26" i="8"/>
  <c r="D10" i="8"/>
  <c r="H28" i="5"/>
  <c r="F28" i="5"/>
  <c r="D28" i="5"/>
  <c r="G28" i="5"/>
  <c r="E43" i="5"/>
  <c r="G43" i="5"/>
  <c r="E40" i="5"/>
  <c r="E18" i="5"/>
  <c r="I18" i="5"/>
  <c r="I20" i="5"/>
  <c r="I22" i="5"/>
  <c r="I24" i="5"/>
  <c r="I26" i="5"/>
  <c r="I36" i="5"/>
  <c r="I38" i="5"/>
  <c r="I40" i="5"/>
  <c r="I16" i="5"/>
  <c r="I14" i="5"/>
  <c r="I12" i="5"/>
  <c r="I8" i="5"/>
  <c r="I6" i="5"/>
  <c r="I4" i="5"/>
  <c r="H43" i="4"/>
  <c r="H38" i="4"/>
  <c r="H30" i="4"/>
  <c r="H22" i="4"/>
  <c r="H8" i="4"/>
  <c r="H4" i="4"/>
  <c r="H46" i="4"/>
  <c r="H42" i="4"/>
  <c r="H53" i="4"/>
  <c r="F46" i="4"/>
  <c r="F43" i="4"/>
  <c r="I43" i="4"/>
  <c r="F38" i="4"/>
  <c r="F30" i="4"/>
  <c r="G38" i="4"/>
  <c r="F22" i="4"/>
  <c r="F8" i="4"/>
  <c r="F4" i="4"/>
  <c r="D43" i="4"/>
  <c r="E43" i="4"/>
  <c r="D38" i="4"/>
  <c r="D30" i="4"/>
  <c r="D8" i="4"/>
  <c r="D18" i="4"/>
  <c r="D22" i="4"/>
  <c r="G22" i="4"/>
  <c r="E6" i="5"/>
  <c r="I43" i="5"/>
  <c r="I44" i="5"/>
  <c r="I45" i="5"/>
  <c r="I47" i="5"/>
  <c r="I48" i="5"/>
  <c r="I49" i="5"/>
  <c r="I50" i="5"/>
  <c r="I51" i="5"/>
  <c r="G44" i="5"/>
  <c r="G45" i="5"/>
  <c r="G47" i="5"/>
  <c r="G48" i="5"/>
  <c r="G50" i="5"/>
  <c r="G51" i="5"/>
  <c r="E44" i="5"/>
  <c r="E45" i="5"/>
  <c r="E47" i="5"/>
  <c r="E48" i="5"/>
  <c r="E50" i="5"/>
  <c r="E51" i="5"/>
  <c r="G13" i="2"/>
  <c r="G15" i="2"/>
  <c r="G16" i="2"/>
  <c r="G12" i="2"/>
  <c r="G6" i="5"/>
  <c r="G8" i="5"/>
  <c r="G12" i="5"/>
  <c r="G14" i="5"/>
  <c r="G16" i="5"/>
  <c r="G18" i="5"/>
  <c r="G20" i="5"/>
  <c r="G22" i="5"/>
  <c r="G24" i="5"/>
  <c r="G26" i="5"/>
  <c r="G30" i="5"/>
  <c r="G36" i="5"/>
  <c r="G38" i="5"/>
  <c r="G40" i="5"/>
  <c r="G4" i="5"/>
  <c r="E8" i="5"/>
  <c r="E12" i="5"/>
  <c r="E14" i="5"/>
  <c r="E16" i="5"/>
  <c r="E20" i="5"/>
  <c r="E22" i="5"/>
  <c r="E24" i="5"/>
  <c r="E26" i="5"/>
  <c r="E30" i="5"/>
  <c r="E36" i="5"/>
  <c r="E38" i="5"/>
  <c r="E4" i="5"/>
  <c r="I6" i="4"/>
  <c r="I9" i="4"/>
  <c r="I10" i="4"/>
  <c r="I11" i="4"/>
  <c r="I12" i="4"/>
  <c r="I20" i="4"/>
  <c r="I21" i="4"/>
  <c r="I23" i="4"/>
  <c r="I24" i="4"/>
  <c r="I28" i="4"/>
  <c r="I32" i="4"/>
  <c r="I33" i="4"/>
  <c r="I39" i="4"/>
  <c r="I41" i="4"/>
  <c r="I44" i="4"/>
  <c r="I47" i="4"/>
  <c r="I49" i="4"/>
  <c r="I51" i="4"/>
  <c r="G9" i="4"/>
  <c r="G10" i="4"/>
  <c r="G11" i="4"/>
  <c r="G12" i="4"/>
  <c r="G20" i="4"/>
  <c r="G21" i="4"/>
  <c r="G23" i="4"/>
  <c r="G24" i="4"/>
  <c r="G28" i="4"/>
  <c r="G32" i="4"/>
  <c r="G33" i="4"/>
  <c r="G39" i="4"/>
  <c r="G41" i="4"/>
  <c r="G44" i="4"/>
  <c r="G47" i="4"/>
  <c r="G49" i="4"/>
  <c r="G51" i="4"/>
  <c r="E49" i="4"/>
  <c r="E51" i="4"/>
  <c r="E9" i="4"/>
  <c r="E10" i="4"/>
  <c r="E11" i="4"/>
  <c r="E12" i="4"/>
  <c r="E20" i="4"/>
  <c r="E21" i="4"/>
  <c r="E23" i="4"/>
  <c r="E24" i="4"/>
  <c r="E28" i="4"/>
  <c r="E32" i="4"/>
  <c r="E33" i="4"/>
  <c r="E39" i="4"/>
  <c r="E41" i="4"/>
  <c r="E44" i="4"/>
  <c r="E47" i="4"/>
  <c r="I12" i="2"/>
  <c r="I13" i="2"/>
  <c r="I15" i="2"/>
  <c r="I16" i="2"/>
  <c r="E12" i="2"/>
  <c r="E13" i="2"/>
  <c r="E15" i="2"/>
  <c r="E16" i="2"/>
  <c r="H10" i="5"/>
  <c r="F10" i="5"/>
  <c r="I10" i="5"/>
  <c r="D10" i="5"/>
  <c r="C10" i="5"/>
  <c r="C38" i="4"/>
  <c r="C30" i="4"/>
  <c r="C43" i="4"/>
  <c r="C46" i="4"/>
  <c r="C31" i="4"/>
  <c r="E31" i="4"/>
  <c r="C8" i="4"/>
  <c r="H14" i="2"/>
  <c r="H11" i="2"/>
  <c r="H24" i="2"/>
  <c r="F11" i="2"/>
  <c r="D11" i="2"/>
  <c r="G11" i="2"/>
  <c r="C11" i="2"/>
  <c r="G31" i="4"/>
  <c r="I31" i="4"/>
  <c r="H8" i="10"/>
  <c r="I9" i="10"/>
  <c r="I38" i="4"/>
  <c r="F14" i="2"/>
  <c r="F24" i="2"/>
  <c r="D10" i="10"/>
  <c r="I7" i="9"/>
  <c r="I15" i="10"/>
  <c r="I11" i="10"/>
  <c r="I8" i="10"/>
  <c r="H10" i="10"/>
  <c r="I10" i="10"/>
  <c r="H13" i="10"/>
  <c r="H26" i="10"/>
  <c r="G11" i="10"/>
  <c r="G8" i="10"/>
  <c r="F10" i="10"/>
  <c r="F26" i="10"/>
  <c r="G5" i="10"/>
  <c r="I5" i="10"/>
  <c r="G19" i="10"/>
  <c r="E15" i="10"/>
  <c r="D26" i="10"/>
  <c r="E8" i="10"/>
  <c r="D13" i="10"/>
  <c r="E5" i="10"/>
  <c r="E10" i="10"/>
  <c r="C26" i="10"/>
  <c r="C13" i="10"/>
  <c r="I26" i="8"/>
  <c r="G26" i="8"/>
  <c r="H10" i="8"/>
  <c r="J10" i="8"/>
  <c r="D26" i="8"/>
  <c r="F26" i="8"/>
  <c r="F10" i="8"/>
  <c r="I10" i="9"/>
  <c r="F15" i="9"/>
  <c r="I15" i="9"/>
  <c r="G7" i="9"/>
  <c r="C15" i="9"/>
  <c r="E12" i="9"/>
  <c r="D15" i="9"/>
  <c r="E7" i="9"/>
  <c r="I26" i="10"/>
  <c r="F13" i="10"/>
  <c r="I13" i="10"/>
  <c r="G10" i="10"/>
  <c r="G26" i="10"/>
  <c r="E26" i="10"/>
  <c r="E13" i="10"/>
  <c r="J26" i="8"/>
  <c r="H26" i="8"/>
  <c r="G15" i="9"/>
  <c r="E15" i="9"/>
  <c r="G13" i="10"/>
  <c r="G14" i="2"/>
  <c r="I14" i="2"/>
  <c r="I11" i="2"/>
  <c r="I24" i="2"/>
  <c r="I22" i="2"/>
  <c r="G17" i="2"/>
  <c r="E14" i="2"/>
  <c r="D22" i="2"/>
  <c r="E11" i="2"/>
  <c r="E17" i="2"/>
  <c r="C22" i="2"/>
  <c r="E22" i="2"/>
  <c r="E24" i="2"/>
  <c r="D24" i="2"/>
  <c r="G24" i="2"/>
  <c r="G22" i="2"/>
  <c r="C24" i="2"/>
  <c r="I28" i="5"/>
  <c r="E28" i="5"/>
  <c r="E10" i="5"/>
  <c r="G10" i="5"/>
  <c r="I46" i="4"/>
  <c r="G8" i="4"/>
  <c r="G46" i="4"/>
  <c r="F42" i="4"/>
  <c r="I42" i="4"/>
  <c r="E46" i="4"/>
  <c r="D42" i="4"/>
  <c r="G43" i="4"/>
  <c r="G30" i="4"/>
  <c r="I30" i="4"/>
  <c r="I22" i="4"/>
  <c r="H17" i="4"/>
  <c r="F17" i="4"/>
  <c r="E22" i="4"/>
  <c r="I18" i="4"/>
  <c r="G18" i="4"/>
  <c r="G19" i="4"/>
  <c r="E18" i="4"/>
  <c r="D17" i="4"/>
  <c r="I8" i="4"/>
  <c r="I4" i="4"/>
  <c r="F29" i="4"/>
  <c r="G5" i="4"/>
  <c r="D4" i="4"/>
  <c r="C42" i="4"/>
  <c r="E38" i="4"/>
  <c r="E30" i="4"/>
  <c r="C4" i="4"/>
  <c r="E8" i="4"/>
  <c r="G42" i="4"/>
  <c r="F53" i="4"/>
  <c r="I53" i="4"/>
  <c r="D53" i="4"/>
  <c r="E42" i="4"/>
  <c r="I17" i="4"/>
  <c r="H29" i="4"/>
  <c r="I29" i="4"/>
  <c r="G17" i="4"/>
  <c r="E17" i="4"/>
  <c r="G4" i="4"/>
  <c r="D29" i="4"/>
  <c r="G29" i="4"/>
  <c r="E4" i="4"/>
  <c r="C53" i="4"/>
  <c r="C29" i="4"/>
  <c r="G53" i="4"/>
  <c r="E53" i="4"/>
  <c r="E29" i="4"/>
</calcChain>
</file>

<file path=xl/sharedStrings.xml><?xml version="1.0" encoding="utf-8"?>
<sst xmlns="http://schemas.openxmlformats.org/spreadsheetml/2006/main" count="543" uniqueCount="379">
  <si>
    <t>Eil. nr.</t>
  </si>
  <si>
    <t>Pajamos</t>
  </si>
  <si>
    <t>1.</t>
  </si>
  <si>
    <t>PARDAVIMO SAVIKAINA</t>
  </si>
  <si>
    <t>1.1.</t>
  </si>
  <si>
    <t>Medžiagos, žaliavos</t>
  </si>
  <si>
    <t>1.2.</t>
  </si>
  <si>
    <t>1.4.</t>
  </si>
  <si>
    <t xml:space="preserve">Nusidėvėjimas </t>
  </si>
  <si>
    <t>1.5.</t>
  </si>
  <si>
    <t>Kuras su atvežimu</t>
  </si>
  <si>
    <t>1.6.</t>
  </si>
  <si>
    <t>Elektros energija technologijai</t>
  </si>
  <si>
    <t>1.7.</t>
  </si>
  <si>
    <t>Remontas</t>
  </si>
  <si>
    <t>1.8.</t>
  </si>
  <si>
    <t>Kitos</t>
  </si>
  <si>
    <t>2.</t>
  </si>
  <si>
    <t>VEIKLOS SĄNAUDOS</t>
  </si>
  <si>
    <t>2.1.</t>
  </si>
  <si>
    <t>2.1.1.</t>
  </si>
  <si>
    <t>2.1.2.</t>
  </si>
  <si>
    <t>2.2.</t>
  </si>
  <si>
    <t>2.3.</t>
  </si>
  <si>
    <t>2.4.</t>
  </si>
  <si>
    <t>2.5.</t>
  </si>
  <si>
    <t>2.8.</t>
  </si>
  <si>
    <t>Kiti</t>
  </si>
  <si>
    <t>2.9.</t>
  </si>
  <si>
    <t>2.11.</t>
  </si>
  <si>
    <t>3.</t>
  </si>
  <si>
    <t>KITOS VEIKLOS SĄNAUDOS</t>
  </si>
  <si>
    <t>4.</t>
  </si>
  <si>
    <t>FINANSINĖS VEIKLOS SĄNAUDOS</t>
  </si>
  <si>
    <t>IŠ VISO SĄNAUDŲ</t>
  </si>
  <si>
    <t>2 priedas</t>
  </si>
  <si>
    <t>1.9.</t>
  </si>
  <si>
    <t>I.</t>
  </si>
  <si>
    <t>PAJAMOS</t>
  </si>
  <si>
    <t>Pajamos už suteiktas paslaugas, parduodant prekes</t>
  </si>
  <si>
    <t>Kitos pajamos</t>
  </si>
  <si>
    <t>II.</t>
  </si>
  <si>
    <t>SĄNAUDOS</t>
  </si>
  <si>
    <t>Suteiktų paslaugų, parduotų prekių savikaina</t>
  </si>
  <si>
    <t>Kitos sąnaudos</t>
  </si>
  <si>
    <t xml:space="preserve">Veiklos sąnaudos </t>
  </si>
  <si>
    <t>III.</t>
  </si>
  <si>
    <t>VEIKLOS REZULTATAS PRIEŠ APMOKESTINIMĄ</t>
  </si>
  <si>
    <t>IV.</t>
  </si>
  <si>
    <t>PELNO MOKESTIS</t>
  </si>
  <si>
    <t>V.</t>
  </si>
  <si>
    <t>GRYNASIS VEIKLOS REZULTATAS</t>
  </si>
  <si>
    <t>3.1.</t>
  </si>
  <si>
    <t>3.2.</t>
  </si>
  <si>
    <t>3.3.</t>
  </si>
  <si>
    <t>3.6.</t>
  </si>
  <si>
    <t>Raseinių rajono savivaldybės uždarųjų</t>
  </si>
  <si>
    <t>akcinių bendrovių ir savivaldybės įmonės</t>
  </si>
  <si>
    <t>strateginių veiklos planų rengimo,</t>
  </si>
  <si>
    <t>tvirtinimo ir atsiskaitymo tvarkos aprašo</t>
  </si>
  <si>
    <t>4 priedas</t>
  </si>
  <si>
    <t>Pardavimo pajamos iš viso</t>
  </si>
  <si>
    <t>Paslaugos</t>
  </si>
  <si>
    <t>Pardavimo savikaina iš viso</t>
  </si>
  <si>
    <t>Bendrasis pelnas</t>
  </si>
  <si>
    <t>Veiklos sąnaudos iš viso</t>
  </si>
  <si>
    <t>4.1.</t>
  </si>
  <si>
    <t>Bendrosios ir administracinės sąnaudos</t>
  </si>
  <si>
    <t>5.</t>
  </si>
  <si>
    <t>6.</t>
  </si>
  <si>
    <t>Finansinės veiklos rezultatas</t>
  </si>
  <si>
    <t>6.1.</t>
  </si>
  <si>
    <t>Finansinės veiklos pajamos</t>
  </si>
  <si>
    <t>6.2.</t>
  </si>
  <si>
    <t>Finansinės veiklos sąnaudos</t>
  </si>
  <si>
    <t>7.</t>
  </si>
  <si>
    <t>Kitos veiklos rezultatas</t>
  </si>
  <si>
    <t>7.1.</t>
  </si>
  <si>
    <t>Kitos veiklos pajamos</t>
  </si>
  <si>
    <t>7.2.</t>
  </si>
  <si>
    <t>Kitos veiklos sąnaudos</t>
  </si>
  <si>
    <t>8.</t>
  </si>
  <si>
    <t>9.</t>
  </si>
  <si>
    <t>Pelnas prieš pelno mokestį</t>
  </si>
  <si>
    <t>10.</t>
  </si>
  <si>
    <t>Pelno mokestis</t>
  </si>
  <si>
    <t>11.</t>
  </si>
  <si>
    <t>Grynasis pelnas po pelno mokesčio</t>
  </si>
  <si>
    <t>4.2.</t>
  </si>
  <si>
    <t>ILGALAIKIS TURTAS</t>
  </si>
  <si>
    <t>Nematerialus turtas</t>
  </si>
  <si>
    <t>1.1.1.</t>
  </si>
  <si>
    <t>Programinė įranga</t>
  </si>
  <si>
    <t>Materialus turtas</t>
  </si>
  <si>
    <t>1.2.1.</t>
  </si>
  <si>
    <t>Pastatai ir statiniai</t>
  </si>
  <si>
    <t>1.2.2.</t>
  </si>
  <si>
    <t>Mašinos ir įrenginiai</t>
  </si>
  <si>
    <t>1.2.3.</t>
  </si>
  <si>
    <t>Transporto priemonės</t>
  </si>
  <si>
    <t>1.2.4.</t>
  </si>
  <si>
    <t>Kita įranga, prietaisai, įrankiai ir įrenginiai</t>
  </si>
  <si>
    <t>1.2.5.</t>
  </si>
  <si>
    <t>Nebaigta statyba</t>
  </si>
  <si>
    <t>1.3.</t>
  </si>
  <si>
    <t>Finansinis turtas</t>
  </si>
  <si>
    <t>Kitas ilgalaikis turtas</t>
  </si>
  <si>
    <t>TRUMPALAIKIS TURTAS</t>
  </si>
  <si>
    <t>atsargos, išankstiniai apmokėjimai ir nebaigtos vykdyti sutartys</t>
  </si>
  <si>
    <t>Atsargos</t>
  </si>
  <si>
    <t>2.1.1.1.</t>
  </si>
  <si>
    <t>Žaliavos ir komplektavimo gaminiais</t>
  </si>
  <si>
    <t>Išankstiniai apmokėjimai</t>
  </si>
  <si>
    <t>Per vienerius metus gautinos sumos</t>
  </si>
  <si>
    <t>2.2.1.</t>
  </si>
  <si>
    <t>Pirkėjų įsiskolinimas</t>
  </si>
  <si>
    <t>2.2.2.</t>
  </si>
  <si>
    <t>Kitos gautinos sumos</t>
  </si>
  <si>
    <t>Kitas trumpalaikis turtas</t>
  </si>
  <si>
    <t>2.3.1.</t>
  </si>
  <si>
    <t>2.3.2.</t>
  </si>
  <si>
    <t>Pinigai ir pinigų ekvivalentai</t>
  </si>
  <si>
    <t>TURTAS IŠ VISO</t>
  </si>
  <si>
    <t>NUOSAVAS KAPITALAS</t>
  </si>
  <si>
    <t>kapitalas</t>
  </si>
  <si>
    <t>4.1.1.</t>
  </si>
  <si>
    <t>Įstatinis (pasirašytasis)</t>
  </si>
  <si>
    <t>Perkainojimo rezervas (rezultatai)</t>
  </si>
  <si>
    <t>4.3.</t>
  </si>
  <si>
    <t>Rezervai</t>
  </si>
  <si>
    <t>4.3.1.</t>
  </si>
  <si>
    <t>Privalomasis</t>
  </si>
  <si>
    <t>4.3.2.</t>
  </si>
  <si>
    <t>Kiti rezervai</t>
  </si>
  <si>
    <t>4.4.</t>
  </si>
  <si>
    <t>Nepaskirstytasis pelnas (nuostoliai)</t>
  </si>
  <si>
    <t>4.4.1.</t>
  </si>
  <si>
    <t>Ataskaitinių metų pelnas (nuostoliai)</t>
  </si>
  <si>
    <t>4.4.2.</t>
  </si>
  <si>
    <t>Ankstesniųjų metų pelnas (nuostoliai)</t>
  </si>
  <si>
    <t>DOTACIJOS, SUBSIDIJOS</t>
  </si>
  <si>
    <t>MOKĖTINOS SUMOS IR ĮSIPAREIGOJIMAI</t>
  </si>
  <si>
    <t>Po vienerių metų mokėtinos sumos ir ilgalaikiai įsipareigojimai</t>
  </si>
  <si>
    <t>6.1.1.</t>
  </si>
  <si>
    <t>Finansinės skolos</t>
  </si>
  <si>
    <t>Lizingo(finansinės nuomos) ar panašūs įsipareigojimai</t>
  </si>
  <si>
    <t>6.1.2.</t>
  </si>
  <si>
    <t>Per vienerius metus mokėtinos sumos ir trumpalaikiai įsipareigojimai</t>
  </si>
  <si>
    <t>6.2.1.</t>
  </si>
  <si>
    <t>Ilgalaikių skolų einamųjų metų dalis</t>
  </si>
  <si>
    <t>6.2.2.</t>
  </si>
  <si>
    <t>Skolos tiekėjams</t>
  </si>
  <si>
    <t>6.2.3.</t>
  </si>
  <si>
    <t>Gauti išankstiniai apmokėjimai</t>
  </si>
  <si>
    <t>6.2.4.</t>
  </si>
  <si>
    <t>Su darbo santykiais susiję įsipareigojimai</t>
  </si>
  <si>
    <t>6.2.5.</t>
  </si>
  <si>
    <t>Kitos mokėtinos sumos ir trumpalaikiai įsipareigojimai</t>
  </si>
  <si>
    <t>NUOSAVO KAPITALO IR ĮSIPAREIGOJIMŲ IŠ VISO</t>
  </si>
  <si>
    <t>1.2.6.</t>
  </si>
  <si>
    <t>Kitas materialus turtas</t>
  </si>
  <si>
    <t>4.1.2.</t>
  </si>
  <si>
    <t>Akcijų priedai</t>
  </si>
  <si>
    <t>Kitos skolos</t>
  </si>
  <si>
    <t>6.2.6.</t>
  </si>
  <si>
    <t>Įstatinis (įmonės savininko) kapitalas</t>
  </si>
  <si>
    <t>Iš viso pajamų</t>
  </si>
  <si>
    <t>Iš viso sąnaudų</t>
  </si>
  <si>
    <t>Veiklos pelnas</t>
  </si>
  <si>
    <t xml:space="preserve">Grynasis pelnas </t>
  </si>
  <si>
    <t xml:space="preserve">Paskirstytinasis pelnas </t>
  </si>
  <si>
    <t>Nepaskirstytinasis pelnas (nuostoliai) perkeliamas (-i) į kitus metus</t>
  </si>
  <si>
    <t xml:space="preserve">7. </t>
  </si>
  <si>
    <t>Debitorinis įsiskolinimas (pirkėjų skolos)</t>
  </si>
  <si>
    <t>Kreditorinis įsiskolinimas (skolos tiekėjams)</t>
  </si>
  <si>
    <t>Banko paskolos (ilgalaikiai įsipareigojimai)</t>
  </si>
  <si>
    <t>Banko paskolų grąžinimas (trumpalaikiai įsipareigojimai)</t>
  </si>
  <si>
    <t>Palūkanos bankams</t>
  </si>
  <si>
    <t>12.</t>
  </si>
  <si>
    <t>Lėšų šaltiniai investicijoms iš viso</t>
  </si>
  <si>
    <t>12.1.</t>
  </si>
  <si>
    <t>Pelno dalis</t>
  </si>
  <si>
    <t>12.2.</t>
  </si>
  <si>
    <t>Turto nusidėvėjimas (amortizacija)</t>
  </si>
  <si>
    <t>12.3.</t>
  </si>
  <si>
    <t>Banko paskolos dydis</t>
  </si>
  <si>
    <t>12.4.</t>
  </si>
  <si>
    <t>Kiti šaltiniai (ES, valstybės biudžetas, kita)</t>
  </si>
  <si>
    <t>13.</t>
  </si>
  <si>
    <t>Investicijos</t>
  </si>
  <si>
    <t>14.</t>
  </si>
  <si>
    <t>Grynieji pinigai sąskaitoje ir kasoje</t>
  </si>
  <si>
    <t>15.</t>
  </si>
  <si>
    <t>Darbuotojų skaičius laikotarpio pabaigoje</t>
  </si>
  <si>
    <t>16.</t>
  </si>
  <si>
    <t>Vidutinis sąlyginis darbuotojų skaičius</t>
  </si>
  <si>
    <t>17.</t>
  </si>
  <si>
    <t>Veiklą apibūdinantys rodikliai</t>
  </si>
  <si>
    <t xml:space="preserve">Vanduo </t>
  </si>
  <si>
    <t>Darbo užmokestis su SODRA</t>
  </si>
  <si>
    <t>skolu suma eur tenkanti vienai realizuotai MWh</t>
  </si>
  <si>
    <t>vidutine silumos kaina, ct/kWh</t>
  </si>
  <si>
    <t xml:space="preserve">                                                                                         UAB ,,RASEINIŲ ŠILUMOS TINKLAI“ PROGNOZUOJAMŲ 2016-2018 METŲ SĄNAUDŲ FORMA</t>
  </si>
  <si>
    <t xml:space="preserve">Veiklos pelnas </t>
  </si>
  <si>
    <t>Pardavimo savikaina</t>
  </si>
  <si>
    <t>1.1.2.</t>
  </si>
  <si>
    <t>Kitas nematerialus turtas</t>
  </si>
  <si>
    <r>
      <t xml:space="preserve">Raseinių rajono savivaldybės uždarųjų akcinių bendrovių ir savivaldybės įmonės strateginių veiklos planų </t>
    </r>
    <r>
      <rPr>
        <sz val="11"/>
        <color indexed="8"/>
        <rFont val="Times New Roman"/>
        <family val="1"/>
        <charset val="186"/>
      </rPr>
      <t>rengimo, tvirtinimo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ir atsiskaitymo tvarkos aprašo 3 priedas</t>
    </r>
  </si>
  <si>
    <r>
      <t xml:space="preserve">Raseinių rajono savivaldybės uždarųjų akcinių bendrovių ir savivaldybės įmonės strateginių veiklos planų </t>
    </r>
    <r>
      <rPr>
        <sz val="11"/>
        <color theme="1"/>
        <rFont val="Calibri"/>
        <family val="2"/>
        <charset val="186"/>
        <scheme val="minor"/>
      </rPr>
      <t>rengimo, tvirtinimo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theme="1"/>
        <rFont val="Calibri"/>
        <family val="2"/>
        <charset val="186"/>
        <scheme val="minor"/>
      </rPr>
      <t>ir atsiskaitymo tvarkos aprašo 6 priedas</t>
    </r>
  </si>
  <si>
    <r>
      <t xml:space="preserve">Raseinių rajono savivaldybės uždarųjų akcinių bendrovių ir savivaldybės įmonės strateginių veiklos planų </t>
    </r>
    <r>
      <rPr>
        <sz val="12"/>
        <color indexed="8"/>
        <rFont val="Times New Roman"/>
        <family val="1"/>
        <charset val="186"/>
      </rPr>
      <t>rengimo, tvirtinimo</t>
    </r>
    <r>
      <rPr>
        <sz val="12"/>
        <color indexed="10"/>
        <rFont val="Times New Roman"/>
        <family val="1"/>
        <charset val="186"/>
      </rPr>
      <t xml:space="preserve"> </t>
    </r>
    <r>
      <rPr>
        <sz val="12"/>
        <color indexed="8"/>
        <rFont val="Times New Roman"/>
        <family val="1"/>
        <charset val="186"/>
      </rPr>
      <t>ir atsiskaitymo tvarkos aprašo 7 priedas</t>
    </r>
  </si>
  <si>
    <t>17.1.</t>
  </si>
  <si>
    <t>17.2.</t>
  </si>
  <si>
    <t>17.3.</t>
  </si>
  <si>
    <t>17.4.</t>
  </si>
  <si>
    <t>17.5.</t>
  </si>
  <si>
    <t>17.6.</t>
  </si>
  <si>
    <t>17.7.</t>
  </si>
  <si>
    <t>17.8.</t>
  </si>
  <si>
    <t>karsto vandens komerciniai nuostoliai, proc.</t>
  </si>
  <si>
    <t>elektros sanaudos 1 MWh pagaminti, kWh/MWh</t>
  </si>
  <si>
    <t>kuro sanaudos 1 MWh pagaminti, kg n.e./MWh</t>
  </si>
  <si>
    <r>
      <t>Raseinių rajono savivaldybės uždarųjų akcinių bendrovių ir savivaldybės įmonės strateginių veiklos planų rengimo, tvirtinimo</t>
    </r>
    <r>
      <rPr>
        <sz val="12"/>
        <color indexed="10"/>
        <rFont val="Times New Roman"/>
        <family val="1"/>
        <charset val="186"/>
      </rPr>
      <t xml:space="preserve"> </t>
    </r>
    <r>
      <rPr>
        <sz val="12"/>
        <color indexed="8"/>
        <rFont val="Times New Roman"/>
        <family val="1"/>
        <charset val="186"/>
      </rPr>
      <t>ir atsiskaitymo tvarkos aprašo 1 priedas</t>
    </r>
  </si>
  <si>
    <t>Eur</t>
  </si>
  <si>
    <t>Eil. Nr.</t>
  </si>
  <si>
    <t>Pagrindinės veiklos pajamos:</t>
  </si>
  <si>
    <t>Parduotos produkcijos pajamos</t>
  </si>
  <si>
    <t>Suteiktų paslaugų pajamos</t>
  </si>
  <si>
    <t>Kitos veiklos pajamos:</t>
  </si>
  <si>
    <t>Kitos netipinės veiklos pajamos</t>
  </si>
  <si>
    <t>Finansinės veiklos pajamos:</t>
  </si>
  <si>
    <t>3.1</t>
  </si>
  <si>
    <t>Delspinigių pajamos</t>
  </si>
  <si>
    <t>Pagautė</t>
  </si>
  <si>
    <t>Iš viso pajamų:</t>
  </si>
  <si>
    <t>tūkst. Eur</t>
  </si>
  <si>
    <t>Kompiuterio programos</t>
  </si>
  <si>
    <t xml:space="preserve">Materialus turtas </t>
  </si>
  <si>
    <t>2.1.3.</t>
  </si>
  <si>
    <t>Raseinių raj.centralizuoto šiulmos tiekimo tinklų modernizavimas diegiant šiuolaikines technologijas, III etapas</t>
  </si>
  <si>
    <t>2.1.4.</t>
  </si>
  <si>
    <t>Raseinių raj.centralizuoto šiulmos tiekimo tinklų modernizavimas diegiant šiuolaikines technologijas, IV etapas*</t>
  </si>
  <si>
    <t>2.1.5.</t>
  </si>
  <si>
    <t>2.1.6.</t>
  </si>
  <si>
    <t>2.1.7.</t>
  </si>
  <si>
    <t>Pastatų remontas</t>
  </si>
  <si>
    <t>2.1.8.</t>
  </si>
  <si>
    <t>Svarstyklės biokurui sverti</t>
  </si>
  <si>
    <t>Mašinos ir įrengimai</t>
  </si>
  <si>
    <t>Ariogalos m. katilinės rekonstrukcija pastatant 3 MW biokuro katilą</t>
  </si>
  <si>
    <t>Katilas biogranulinis Nemakščių seniūnijoje</t>
  </si>
  <si>
    <t>2.2.3.</t>
  </si>
  <si>
    <t>Katilas biogranulinis Girkalnio seniūnijoje</t>
  </si>
  <si>
    <t>2.2.4.</t>
  </si>
  <si>
    <t>2.2.5.</t>
  </si>
  <si>
    <t>Viduklės katilinės modernizavimas (1,2 MW katilas)*</t>
  </si>
  <si>
    <t>2.2.6.</t>
  </si>
  <si>
    <t>Karšto vandens skaitiklių keitimas su nuotoliniu nuskaitymu</t>
  </si>
  <si>
    <t>2.2.7.</t>
  </si>
  <si>
    <t>2.2.8.</t>
  </si>
  <si>
    <t>1,5 MW biokuro katilo perkėlimas iš Ariogalos ir jo kapitalinis remontas</t>
  </si>
  <si>
    <t>2.2.9.</t>
  </si>
  <si>
    <t>Katilų keitimas Šiluvos vid. mokykloje*</t>
  </si>
  <si>
    <t>Betygalos Maironio vid.mok. katilinės rekonstravimas</t>
  </si>
  <si>
    <t>Nemakščių M. Mažvydo gimnazijos katilinės modernizavimas</t>
  </si>
  <si>
    <t>Automobilių parko atnaujinimas</t>
  </si>
  <si>
    <t>2.4.1.</t>
  </si>
  <si>
    <t>Šilumos punktų modernizavimas ir remontas</t>
  </si>
  <si>
    <t>2.4.2.</t>
  </si>
  <si>
    <t>Šilumos apskaitos prietaisų įsigijimas (įmonėje)</t>
  </si>
  <si>
    <t>2.5.1.</t>
  </si>
  <si>
    <t>IT ūkio modernizavimas</t>
  </si>
  <si>
    <t>2.5.2.</t>
  </si>
  <si>
    <t>Kitas inventorius</t>
  </si>
  <si>
    <t>Iš viso investicijų</t>
  </si>
  <si>
    <t>Finansavimo šaltiniai iš viso</t>
  </si>
  <si>
    <t>Nuosavos lėšos iš viso:</t>
  </si>
  <si>
    <t>Iš jų pelno dalis</t>
  </si>
  <si>
    <t>Turto nusidėvėjimas/amortizacija</t>
  </si>
  <si>
    <t>Paskolos iš viso:</t>
  </si>
  <si>
    <t>4.2.1.</t>
  </si>
  <si>
    <t>Iš jų paskolos su valstybės garantija</t>
  </si>
  <si>
    <t>Savivaldybės lėšos</t>
  </si>
  <si>
    <t>ES lėšos</t>
  </si>
  <si>
    <t>4.5.</t>
  </si>
  <si>
    <t>Lizingas</t>
  </si>
  <si>
    <t>Investicijos pagal atliktų darbų aktus</t>
  </si>
  <si>
    <t>5.1.</t>
  </si>
  <si>
    <t>Iš jų finansuojamos ES lėšomis</t>
  </si>
  <si>
    <t>5.2.</t>
  </si>
  <si>
    <t>Finansuojamos kitomis lėšomis</t>
  </si>
  <si>
    <t>Turtas</t>
  </si>
  <si>
    <t>Mato vienetas</t>
  </si>
  <si>
    <t>Kiekis</t>
  </si>
  <si>
    <t>Lėšų šaltinis</t>
  </si>
  <si>
    <t>Įmonės lėšos</t>
  </si>
  <si>
    <t>Paskolos</t>
  </si>
  <si>
    <t>ES parama</t>
  </si>
  <si>
    <t>TURTAS IŠ VISO:</t>
  </si>
  <si>
    <t>vnt.</t>
  </si>
  <si>
    <t>Nematerialus turtas iš viso</t>
  </si>
  <si>
    <t>Materialus turtas iš viso</t>
  </si>
  <si>
    <t>Pastatai ir statiniai iš viso</t>
  </si>
  <si>
    <t>1.2.1.1.</t>
  </si>
  <si>
    <t>1.2.1.2.</t>
  </si>
  <si>
    <t>1.2.1.3.</t>
  </si>
  <si>
    <t>1.2.1.4.</t>
  </si>
  <si>
    <t>1.2.1.5.</t>
  </si>
  <si>
    <t>Mašinos ir įrenginiai iš viso</t>
  </si>
  <si>
    <t>1.2.2.1.</t>
  </si>
  <si>
    <t>1.2.2.2.</t>
  </si>
  <si>
    <t>1.2.2.3.</t>
  </si>
  <si>
    <t>1.2.2.4.</t>
  </si>
  <si>
    <t>Transporto priemonės iš viso</t>
  </si>
  <si>
    <t>1.2.3.1.</t>
  </si>
  <si>
    <t>Kita įranga, prietaisai, įrankiai ir įrengimai iš viso</t>
  </si>
  <si>
    <t>1.2.4.1.</t>
  </si>
  <si>
    <t>1.2.5.1.</t>
  </si>
  <si>
    <t>1.2.5.2.</t>
  </si>
  <si>
    <t>Kaina</t>
  </si>
  <si>
    <t>Suma</t>
  </si>
  <si>
    <r>
      <t>Raseinių rajono savivaldybės uždarųjų akcinių bendrovių ir savivaldybės įmonės strateginių veiklos planų rengimo, tvirtinimo</t>
    </r>
    <r>
      <rPr>
        <sz val="12"/>
        <color indexed="10"/>
        <rFont val="Times New Roman"/>
        <family val="1"/>
        <charset val="186"/>
      </rPr>
      <t xml:space="preserve"> </t>
    </r>
    <r>
      <rPr>
        <sz val="12"/>
        <color indexed="8"/>
        <rFont val="Times New Roman"/>
        <family val="1"/>
        <charset val="186"/>
      </rPr>
      <t>ir atsiskaitymo tvarkos aprašo           5 priedas</t>
    </r>
  </si>
  <si>
    <t>* sąlyga, kad nedidės minimali alga</t>
  </si>
  <si>
    <t>** planuojama Savivaldybės nuolaida turto mokesčiui</t>
  </si>
  <si>
    <t>Direktorius                                                          Stanislovas Bartkus</t>
  </si>
  <si>
    <t>Direktorius                                                               Stanislovas Bartkus</t>
  </si>
  <si>
    <r>
      <t>Raseinių rajono savivaldybės uždarųjų akcinių bendrovių ir savivaldybės įmonės strateginių veiklos planų rengimo, tvirtinimo</t>
    </r>
    <r>
      <rPr>
        <sz val="12"/>
        <color indexed="10"/>
        <rFont val="Times New Roman"/>
        <family val="1"/>
        <charset val="186"/>
      </rPr>
      <t xml:space="preserve"> </t>
    </r>
    <r>
      <rPr>
        <sz val="12"/>
        <color indexed="8"/>
        <rFont val="Times New Roman"/>
        <family val="1"/>
        <charset val="186"/>
      </rPr>
      <t>ir atsiskaitymo tvarkos aprašo      8 priedas</t>
    </r>
  </si>
  <si>
    <t>Modestas Globys</t>
  </si>
  <si>
    <t>Socialinės išmokos</t>
  </si>
  <si>
    <t>*** nekils biokuro kaina</t>
  </si>
  <si>
    <t>Šiluminių trasų projektavimas</t>
  </si>
  <si>
    <t xml:space="preserve">Dūmtraukio remontas </t>
  </si>
  <si>
    <t>Katilinės kiemo remontas</t>
  </si>
  <si>
    <t>Kondencaninis ekonomaizerisAriogalos katilinėje</t>
  </si>
  <si>
    <t>Pastatų remontas ir kiemo remontas</t>
  </si>
  <si>
    <t>Direktorius                        Modestas Globys</t>
  </si>
  <si>
    <t>Direktorius Modestas Globys</t>
  </si>
  <si>
    <t>Šiluminių trąsų remontas ūkio būdu</t>
  </si>
  <si>
    <t>2,2.09</t>
  </si>
  <si>
    <t>2.2.10.    Ekskavatorius</t>
  </si>
  <si>
    <t>2022 m. planas</t>
  </si>
  <si>
    <t>2022/2021m. proc.</t>
  </si>
  <si>
    <t>2022/2021 m. proc.</t>
  </si>
  <si>
    <t>ilgalaikis turtas skirtas parduoti</t>
  </si>
  <si>
    <t>Kitos mašinos</t>
  </si>
  <si>
    <t>1am darbuotojui tenkanti gamybos įrenginių galia</t>
  </si>
  <si>
    <t>šilumos nuostoliai perdavimo tinkluose 1 kms</t>
  </si>
  <si>
    <t>2023 m. planas</t>
  </si>
  <si>
    <t>2023/  2022 m. proc.</t>
  </si>
  <si>
    <t>2022m. planas</t>
  </si>
  <si>
    <t>2023/2022m. proc.</t>
  </si>
  <si>
    <t>finansinės veiklos sąnaudos</t>
  </si>
  <si>
    <t>2023/2022 m. proc.</t>
  </si>
  <si>
    <t>Katilų remontas</t>
  </si>
  <si>
    <t>Šiluminių trasų projektavimas ir remontas</t>
  </si>
  <si>
    <t>Viduklės katilinės modernizavimas</t>
  </si>
  <si>
    <t>Šiluvos katilinės modernizavimas</t>
  </si>
  <si>
    <t>UAB ,,RASEINIŲ ŠILUMOS TINKLAI“ PROGNOZUOJAMŲ 2022-2024 METŲ PAJAMŲ FORMA</t>
  </si>
  <si>
    <t>2021 m. faktas</t>
  </si>
  <si>
    <t>2022/  2021m.proc.</t>
  </si>
  <si>
    <t>2024 m. planas</t>
  </si>
  <si>
    <t>2024/  2023 m. proc.</t>
  </si>
  <si>
    <t>2022-2024 M. SĄNAUDŲ FORMA</t>
  </si>
  <si>
    <t>2023m. planas</t>
  </si>
  <si>
    <t>2024/2023m. proc.</t>
  </si>
  <si>
    <t>UAB ,,RASEINIŲ ŠILUMOS TINKLAI“ PROGNOZUOJAMŲ 2022-2024METŲ PELNO (NUOSTOLIŲ) ATASKAITOS FORMA</t>
  </si>
  <si>
    <t xml:space="preserve">                                                                                                                                                                                                             UAB ,,RASEINIŲ ŠILUMOS TINKLAI“ PROGNOZUOJAMŲ 2022-2024METŲ VEIKLOS REZULTATŲ ATASKAITOS FORMA</t>
  </si>
  <si>
    <t>UAB ,,RASEINIŲ ŠILUMOS TINKLAI“ PROGNOZUOJAMŲ 2022-2024METŲ INVESTICIJŲ IR JŲ FINANSAVIMO ŠALTINIŲ FORMA</t>
  </si>
  <si>
    <t>UAB ,,RASEINIŲ ŠILUMOS TINKLAI“ PROGNOZUOJAMOS 2022-2024METŲ BALANSINĖS ATASKAITOS FORMA</t>
  </si>
  <si>
    <t>2022-2021m. proc.</t>
  </si>
  <si>
    <t>UAB ,,RASEINIŲ ŠILUMOS TINKLAI“ PROGNOZUOJAMŲ 2022-2024METŲ SUVESTINIŲ FINANSINIŲ RODIKLIŲ FORMA</t>
  </si>
  <si>
    <t>2024/2023 m. proc.</t>
  </si>
  <si>
    <t>UAB ,,RASEINIŲ ŠILUMOS TINKLAI“ PROGNOZUOJAMŲ 2022 METŲ TURTO ĮSIGIJIMO IR SKOLINIMOSI PLANO FORMA</t>
  </si>
  <si>
    <t>realizuotos energijos kiekis nuo pagaminto kiekio</t>
  </si>
  <si>
    <t>3 ir 7 Raseinių katilinės verdančio sluoksnio katilų rekonstrukcija</t>
  </si>
  <si>
    <t>Saulės elektrinės įrengimas Ariogalos katilinėje.</t>
  </si>
  <si>
    <t>Blinstrubiškių katilinės rekonstrukcija</t>
  </si>
  <si>
    <t>Raseinių m. katilinės verdančio sluoksnio biokatilo 7ir 3 kapital. remontas</t>
  </si>
  <si>
    <t>Blinstrubiškių katilinės katilo remontas</t>
  </si>
  <si>
    <t>Kitos mašinos ir įrengimai ( Ariogalos katilinėssaulė s elektrinės įrengimas)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</si>
</sst>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Calibri"/>
      <family val="2"/>
      <charset val="186"/>
      <scheme val="minor"/>
    </font>
    <font>
      <sz val="11"/>
      <color indexed="10"/>
      <name val="Calibri"/>
      <family val="2"/>
      <charset val="186"/>
    </font>
    <font>
      <sz val="12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2"/>
      <color indexed="10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4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i/>
      <sz val="10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b/>
      <i/>
      <sz val="11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u/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10" fillId="0" borderId="4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11" fillId="0" borderId="0" xfId="0" applyFont="1"/>
    <xf numFmtId="0" fontId="9" fillId="0" borderId="0" xfId="0" applyFont="1"/>
    <xf numFmtId="0" fontId="9" fillId="0" borderId="5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1" fontId="8" fillId="0" borderId="4" xfId="0" applyNumberFormat="1" applyFont="1" applyBorder="1" applyAlignment="1">
      <alignment horizontal="center" vertical="top" wrapText="1"/>
    </xf>
    <xf numFmtId="0" fontId="10" fillId="0" borderId="5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top" wrapText="1"/>
    </xf>
    <xf numFmtId="1" fontId="11" fillId="0" borderId="4" xfId="0" applyNumberFormat="1" applyFont="1" applyBorder="1" applyAlignment="1">
      <alignment horizontal="center" vertical="top" wrapText="1"/>
    </xf>
    <xf numFmtId="0" fontId="9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4" fillId="0" borderId="3" xfId="0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1" fontId="11" fillId="0" borderId="4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164" fontId="9" fillId="0" borderId="4" xfId="0" applyNumberFormat="1" applyFont="1" applyBorder="1" applyAlignment="1">
      <alignment horizontal="center" vertical="center" wrapText="1"/>
    </xf>
    <xf numFmtId="0" fontId="9" fillId="0" borderId="0" xfId="0" applyFont="1" applyAlignment="1"/>
    <xf numFmtId="0" fontId="11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9" xfId="0" applyFont="1" applyBorder="1" applyAlignment="1">
      <alignment horizontal="center" vertical="center" wrapText="1"/>
    </xf>
    <xf numFmtId="1" fontId="11" fillId="0" borderId="9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  <xf numFmtId="1" fontId="11" fillId="0" borderId="10" xfId="0" applyNumberFormat="1" applyFont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2" fontId="12" fillId="0" borderId="11" xfId="0" applyNumberFormat="1" applyFont="1" applyBorder="1" applyAlignment="1">
      <alignment horizontal="center" vertical="center" wrapText="1" shrinkToFit="1"/>
    </xf>
    <xf numFmtId="2" fontId="12" fillId="0" borderId="12" xfId="0" applyNumberFormat="1" applyFont="1" applyBorder="1" applyAlignment="1">
      <alignment horizontal="center" vertical="center" wrapText="1" shrinkToFit="1"/>
    </xf>
    <xf numFmtId="2" fontId="12" fillId="0" borderId="13" xfId="0" applyNumberFormat="1" applyFont="1" applyBorder="1" applyAlignment="1">
      <alignment horizontal="center" vertical="center" wrapText="1" shrinkToFit="1"/>
    </xf>
    <xf numFmtId="0" fontId="0" fillId="0" borderId="0" xfId="0" applyAlignment="1">
      <alignment wrapText="1" shrinkToFit="1"/>
    </xf>
    <xf numFmtId="0" fontId="11" fillId="0" borderId="14" xfId="0" applyFont="1" applyBorder="1"/>
    <xf numFmtId="0" fontId="12" fillId="0" borderId="15" xfId="0" applyFont="1" applyBorder="1"/>
    <xf numFmtId="1" fontId="11" fillId="0" borderId="15" xfId="0" applyNumberFormat="1" applyFont="1" applyBorder="1"/>
    <xf numFmtId="0" fontId="11" fillId="0" borderId="15" xfId="0" applyFont="1" applyBorder="1"/>
    <xf numFmtId="1" fontId="11" fillId="0" borderId="16" xfId="0" applyNumberFormat="1" applyFont="1" applyBorder="1"/>
    <xf numFmtId="0" fontId="13" fillId="0" borderId="14" xfId="0" applyFont="1" applyBorder="1"/>
    <xf numFmtId="0" fontId="13" fillId="0" borderId="15" xfId="0" applyFont="1" applyBorder="1" applyAlignment="1">
      <alignment horizontal="left"/>
    </xf>
    <xf numFmtId="0" fontId="13" fillId="0" borderId="17" xfId="0" applyFont="1" applyBorder="1"/>
    <xf numFmtId="0" fontId="13" fillId="0" borderId="7" xfId="0" applyFont="1" applyBorder="1" applyAlignment="1">
      <alignment horizontal="left"/>
    </xf>
    <xf numFmtId="1" fontId="11" fillId="0" borderId="7" xfId="0" applyNumberFormat="1" applyFont="1" applyBorder="1"/>
    <xf numFmtId="0" fontId="11" fillId="0" borderId="7" xfId="0" applyFont="1" applyBorder="1"/>
    <xf numFmtId="0" fontId="11" fillId="0" borderId="17" xfId="0" applyFont="1" applyBorder="1"/>
    <xf numFmtId="0" fontId="12" fillId="0" borderId="7" xfId="0" applyFont="1" applyBorder="1"/>
    <xf numFmtId="0" fontId="13" fillId="0" borderId="7" xfId="0" applyFont="1" applyBorder="1"/>
    <xf numFmtId="1" fontId="11" fillId="0" borderId="18" xfId="0" applyNumberFormat="1" applyFont="1" applyBorder="1"/>
    <xf numFmtId="0" fontId="16" fillId="2" borderId="14" xfId="0" applyFont="1" applyFill="1" applyBorder="1"/>
    <xf numFmtId="0" fontId="16" fillId="2" borderId="15" xfId="0" applyFont="1" applyFill="1" applyBorder="1"/>
    <xf numFmtId="0" fontId="17" fillId="2" borderId="15" xfId="0" applyFont="1" applyFill="1" applyBorder="1"/>
    <xf numFmtId="0" fontId="17" fillId="2" borderId="16" xfId="0" applyFont="1" applyFill="1" applyBorder="1"/>
    <xf numFmtId="0" fontId="18" fillId="0" borderId="0" xfId="0" applyFont="1"/>
    <xf numFmtId="0" fontId="9" fillId="0" borderId="17" xfId="0" applyFont="1" applyBorder="1"/>
    <xf numFmtId="0" fontId="10" fillId="0" borderId="7" xfId="0" applyFont="1" applyBorder="1"/>
    <xf numFmtId="0" fontId="9" fillId="0" borderId="7" xfId="0" applyFont="1" applyBorder="1"/>
    <xf numFmtId="0" fontId="9" fillId="0" borderId="18" xfId="0" applyFont="1" applyBorder="1"/>
    <xf numFmtId="0" fontId="19" fillId="0" borderId="0" xfId="0" applyFont="1"/>
    <xf numFmtId="0" fontId="16" fillId="2" borderId="17" xfId="0" applyFont="1" applyFill="1" applyBorder="1"/>
    <xf numFmtId="0" fontId="16" fillId="2" borderId="7" xfId="0" applyFont="1" applyFill="1" applyBorder="1"/>
    <xf numFmtId="1" fontId="17" fillId="2" borderId="7" xfId="0" applyNumberFormat="1" applyFont="1" applyFill="1" applyBorder="1"/>
    <xf numFmtId="1" fontId="17" fillId="2" borderId="18" xfId="0" applyNumberFormat="1" applyFont="1" applyFill="1" applyBorder="1"/>
    <xf numFmtId="1" fontId="9" fillId="0" borderId="7" xfId="0" applyNumberFormat="1" applyFont="1" applyBorder="1"/>
    <xf numFmtId="1" fontId="9" fillId="0" borderId="18" xfId="0" applyNumberFormat="1" applyFont="1" applyBorder="1"/>
    <xf numFmtId="0" fontId="15" fillId="0" borderId="17" xfId="0" applyFont="1" applyBorder="1"/>
    <xf numFmtId="0" fontId="15" fillId="0" borderId="7" xfId="0" applyFont="1" applyBorder="1"/>
    <xf numFmtId="1" fontId="15" fillId="0" borderId="7" xfId="0" applyNumberFormat="1" applyFont="1" applyFill="1" applyBorder="1"/>
    <xf numFmtId="1" fontId="15" fillId="0" borderId="7" xfId="0" applyNumberFormat="1" applyFont="1" applyBorder="1"/>
    <xf numFmtId="1" fontId="15" fillId="0" borderId="18" xfId="0" applyNumberFormat="1" applyFont="1" applyBorder="1"/>
    <xf numFmtId="0" fontId="14" fillId="0" borderId="0" xfId="0" applyFont="1"/>
    <xf numFmtId="0" fontId="15" fillId="0" borderId="17" xfId="0" applyFont="1" applyBorder="1" applyAlignment="1">
      <alignment horizontal="left" vertical="center" wrapText="1"/>
    </xf>
    <xf numFmtId="0" fontId="15" fillId="0" borderId="7" xfId="0" applyFont="1" applyBorder="1" applyAlignment="1">
      <alignment vertical="center" wrapText="1"/>
    </xf>
    <xf numFmtId="1" fontId="9" fillId="0" borderId="7" xfId="0" applyNumberFormat="1" applyFont="1" applyFill="1" applyBorder="1"/>
    <xf numFmtId="0" fontId="20" fillId="0" borderId="7" xfId="0" applyFont="1" applyBorder="1"/>
    <xf numFmtId="0" fontId="10" fillId="0" borderId="17" xfId="0" applyFont="1" applyBorder="1"/>
    <xf numFmtId="1" fontId="10" fillId="0" borderId="7" xfId="0" applyNumberFormat="1" applyFont="1" applyBorder="1"/>
    <xf numFmtId="1" fontId="10" fillId="0" borderId="18" xfId="0" applyNumberFormat="1" applyFont="1" applyBorder="1"/>
    <xf numFmtId="1" fontId="16" fillId="2" borderId="7" xfId="0" applyNumberFormat="1" applyFont="1" applyFill="1" applyBorder="1"/>
    <xf numFmtId="1" fontId="16" fillId="2" borderId="18" xfId="0" applyNumberFormat="1" applyFont="1" applyFill="1" applyBorder="1"/>
    <xf numFmtId="0" fontId="21" fillId="0" borderId="0" xfId="0" applyFont="1"/>
    <xf numFmtId="0" fontId="10" fillId="0" borderId="19" xfId="0" applyFont="1" applyBorder="1"/>
    <xf numFmtId="0" fontId="10" fillId="0" borderId="20" xfId="0" applyFont="1" applyBorder="1"/>
    <xf numFmtId="1" fontId="10" fillId="0" borderId="20" xfId="0" applyNumberFormat="1" applyFont="1" applyBorder="1"/>
    <xf numFmtId="1" fontId="10" fillId="0" borderId="21" xfId="0" applyNumberFormat="1" applyFont="1" applyBorder="1"/>
    <xf numFmtId="0" fontId="11" fillId="0" borderId="0" xfId="0" applyFont="1" applyAlignment="1">
      <alignment horizontal="center"/>
    </xf>
    <xf numFmtId="0" fontId="8" fillId="0" borderId="14" xfId="0" applyFont="1" applyBorder="1"/>
    <xf numFmtId="0" fontId="8" fillId="0" borderId="15" xfId="0" applyFont="1" applyBorder="1"/>
    <xf numFmtId="0" fontId="15" fillId="0" borderId="7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0" xfId="0" applyFont="1"/>
    <xf numFmtId="0" fontId="12" fillId="0" borderId="7" xfId="0" applyFont="1" applyBorder="1" applyAlignment="1">
      <alignment horizontal="center"/>
    </xf>
    <xf numFmtId="0" fontId="12" fillId="0" borderId="0" xfId="0" applyFont="1"/>
    <xf numFmtId="0" fontId="22" fillId="0" borderId="17" xfId="0" applyFont="1" applyBorder="1"/>
    <xf numFmtId="0" fontId="22" fillId="0" borderId="7" xfId="0" applyFont="1" applyBorder="1"/>
    <xf numFmtId="0" fontId="22" fillId="0" borderId="7" xfId="0" applyFont="1" applyBorder="1" applyAlignment="1">
      <alignment horizontal="center"/>
    </xf>
    <xf numFmtId="0" fontId="22" fillId="0" borderId="0" xfId="0" applyFont="1"/>
    <xf numFmtId="2" fontId="15" fillId="0" borderId="7" xfId="0" applyNumberFormat="1" applyFont="1" applyBorder="1"/>
    <xf numFmtId="0" fontId="15" fillId="0" borderId="0" xfId="0" applyFont="1"/>
    <xf numFmtId="0" fontId="15" fillId="0" borderId="7" xfId="0" applyFont="1" applyBorder="1" applyAlignment="1">
      <alignment wrapText="1"/>
    </xf>
    <xf numFmtId="0" fontId="23" fillId="0" borderId="7" xfId="0" applyFont="1" applyBorder="1" applyAlignment="1">
      <alignment horizontal="center" vertical="center"/>
    </xf>
    <xf numFmtId="0" fontId="22" fillId="0" borderId="7" xfId="0" applyFont="1" applyBorder="1" applyAlignment="1">
      <alignment vertical="center" wrapText="1"/>
    </xf>
    <xf numFmtId="0" fontId="23" fillId="0" borderId="7" xfId="0" applyFont="1" applyBorder="1" applyAlignment="1">
      <alignment horizontal="center"/>
    </xf>
    <xf numFmtId="0" fontId="15" fillId="0" borderId="19" xfId="0" applyFont="1" applyBorder="1"/>
    <xf numFmtId="0" fontId="15" fillId="0" borderId="20" xfId="0" applyFont="1" applyBorder="1"/>
    <xf numFmtId="0" fontId="15" fillId="0" borderId="20" xfId="0" applyFont="1" applyBorder="1" applyAlignment="1">
      <alignment horizontal="center"/>
    </xf>
    <xf numFmtId="0" fontId="0" fillId="0" borderId="0" xfId="0" applyAlignment="1">
      <alignment horizontal="center"/>
    </xf>
    <xf numFmtId="1" fontId="22" fillId="0" borderId="7" xfId="0" applyNumberFormat="1" applyFont="1" applyBorder="1" applyAlignment="1">
      <alignment horizontal="center"/>
    </xf>
    <xf numFmtId="1" fontId="15" fillId="0" borderId="20" xfId="0" applyNumberFormat="1" applyFont="1" applyBorder="1"/>
    <xf numFmtId="1" fontId="15" fillId="0" borderId="7" xfId="0" applyNumberFormat="1" applyFont="1" applyBorder="1" applyAlignment="1">
      <alignment horizontal="right"/>
    </xf>
    <xf numFmtId="1" fontId="22" fillId="0" borderId="7" xfId="0" applyNumberFormat="1" applyFont="1" applyBorder="1"/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" fontId="15" fillId="2" borderId="7" xfId="0" applyNumberFormat="1" applyFont="1" applyFill="1" applyBorder="1"/>
    <xf numFmtId="0" fontId="16" fillId="2" borderId="7" xfId="0" applyFont="1" applyFill="1" applyBorder="1" applyAlignment="1">
      <alignment wrapText="1"/>
    </xf>
    <xf numFmtId="0" fontId="9" fillId="0" borderId="23" xfId="0" applyFont="1" applyBorder="1" applyAlignment="1">
      <alignment vertical="center" wrapText="1"/>
    </xf>
    <xf numFmtId="0" fontId="12" fillId="0" borderId="5" xfId="0" applyFont="1" applyBorder="1" applyAlignment="1">
      <alignment vertical="top" wrapText="1"/>
    </xf>
    <xf numFmtId="0" fontId="9" fillId="0" borderId="24" xfId="0" applyFont="1" applyBorder="1" applyAlignment="1">
      <alignment horizontal="center" vertical="top" wrapText="1"/>
    </xf>
    <xf numFmtId="164" fontId="9" fillId="0" borderId="24" xfId="0" applyNumberFormat="1" applyFont="1" applyBorder="1" applyAlignment="1">
      <alignment horizontal="center" vertical="center" wrapText="1"/>
    </xf>
    <xf numFmtId="16" fontId="9" fillId="0" borderId="25" xfId="0" applyNumberFormat="1" applyFont="1" applyBorder="1" applyAlignment="1">
      <alignment vertical="center" wrapText="1"/>
    </xf>
    <xf numFmtId="0" fontId="11" fillId="0" borderId="22" xfId="0" applyFont="1" applyBorder="1" applyAlignment="1">
      <alignment vertical="top" wrapText="1"/>
    </xf>
    <xf numFmtId="0" fontId="9" fillId="0" borderId="17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11" fillId="0" borderId="20" xfId="0" applyFont="1" applyBorder="1" applyAlignment="1">
      <alignment vertical="top" wrapText="1"/>
    </xf>
    <xf numFmtId="0" fontId="11" fillId="0" borderId="0" xfId="0" applyFont="1" applyBorder="1"/>
    <xf numFmtId="0" fontId="12" fillId="0" borderId="0" xfId="0" applyFont="1" applyBorder="1"/>
    <xf numFmtId="1" fontId="11" fillId="0" borderId="0" xfId="0" applyNumberFormat="1" applyFont="1" applyBorder="1"/>
    <xf numFmtId="0" fontId="11" fillId="0" borderId="0" xfId="0" applyFont="1" applyBorder="1" applyAlignment="1"/>
    <xf numFmtId="0" fontId="24" fillId="0" borderId="0" xfId="0" applyFont="1" applyBorder="1"/>
    <xf numFmtId="0" fontId="7" fillId="0" borderId="0" xfId="0" applyFont="1"/>
    <xf numFmtId="0" fontId="13" fillId="0" borderId="24" xfId="0" applyFont="1" applyFill="1" applyBorder="1" applyAlignment="1">
      <alignment vertical="center" wrapText="1"/>
    </xf>
    <xf numFmtId="14" fontId="15" fillId="0" borderId="17" xfId="0" applyNumberFormat="1" applyFont="1" applyBorder="1"/>
    <xf numFmtId="0" fontId="8" fillId="0" borderId="0" xfId="0" applyFont="1" applyFill="1" applyBorder="1" applyAlignment="1">
      <alignment vertical="top" wrapText="1"/>
    </xf>
    <xf numFmtId="1" fontId="25" fillId="0" borderId="4" xfId="0" applyNumberFormat="1" applyFont="1" applyBorder="1" applyAlignment="1">
      <alignment horizontal="center" vertical="center" wrapText="1"/>
    </xf>
    <xf numFmtId="1" fontId="9" fillId="3" borderId="7" xfId="0" applyNumberFormat="1" applyFont="1" applyFill="1" applyBorder="1"/>
    <xf numFmtId="0" fontId="11" fillId="3" borderId="4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right" vertical="center" wrapText="1"/>
    </xf>
    <xf numFmtId="164" fontId="9" fillId="0" borderId="22" xfId="0" applyNumberFormat="1" applyFont="1" applyFill="1" applyBorder="1" applyAlignment="1">
      <alignment horizontal="center" vertical="center" wrapText="1"/>
    </xf>
    <xf numFmtId="164" fontId="11" fillId="0" borderId="22" xfId="0" applyNumberFormat="1" applyFont="1" applyFill="1" applyBorder="1" applyAlignment="1">
      <alignment horizontal="center" vertical="center" wrapText="1"/>
    </xf>
    <xf numFmtId="1" fontId="11" fillId="0" borderId="29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vertical="center"/>
    </xf>
    <xf numFmtId="164" fontId="9" fillId="0" borderId="7" xfId="0" applyNumberFormat="1" applyFont="1" applyFill="1" applyBorder="1" applyAlignment="1">
      <alignment horizontal="center" vertical="center" wrapText="1"/>
    </xf>
    <xf numFmtId="164" fontId="11" fillId="0" borderId="7" xfId="0" applyNumberFormat="1" applyFont="1" applyFill="1" applyBorder="1" applyAlignment="1">
      <alignment horizontal="center" vertical="center" wrapText="1"/>
    </xf>
    <xf numFmtId="1" fontId="11" fillId="0" borderId="18" xfId="0" applyNumberFormat="1" applyFont="1" applyFill="1" applyBorder="1" applyAlignment="1">
      <alignment horizontal="center" vertical="center" wrapText="1"/>
    </xf>
    <xf numFmtId="164" fontId="11" fillId="0" borderId="18" xfId="0" applyNumberFormat="1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vertical="center"/>
    </xf>
    <xf numFmtId="164" fontId="9" fillId="0" borderId="20" xfId="0" applyNumberFormat="1" applyFont="1" applyFill="1" applyBorder="1" applyAlignment="1">
      <alignment horizontal="center" vertical="center" wrapText="1"/>
    </xf>
    <xf numFmtId="164" fontId="11" fillId="0" borderId="20" xfId="0" applyNumberFormat="1" applyFont="1" applyFill="1" applyBorder="1" applyAlignment="1">
      <alignment horizontal="center" vertical="center" wrapText="1"/>
    </xf>
    <xf numFmtId="1" fontId="11" fillId="0" borderId="21" xfId="0" applyNumberFormat="1" applyFont="1" applyFill="1" applyBorder="1" applyAlignment="1">
      <alignment horizontal="center" vertical="center" wrapText="1"/>
    </xf>
    <xf numFmtId="1" fontId="8" fillId="0" borderId="15" xfId="0" applyNumberFormat="1" applyFont="1" applyBorder="1" applyAlignment="1">
      <alignment horizontal="center"/>
    </xf>
    <xf numFmtId="1" fontId="12" fillId="0" borderId="7" xfId="0" applyNumberFormat="1" applyFont="1" applyBorder="1" applyAlignment="1">
      <alignment horizontal="center"/>
    </xf>
    <xf numFmtId="2" fontId="9" fillId="0" borderId="7" xfId="0" applyNumberFormat="1" applyFont="1" applyBorder="1"/>
    <xf numFmtId="2" fontId="17" fillId="2" borderId="7" xfId="0" applyNumberFormat="1" applyFont="1" applyFill="1" applyBorder="1"/>
    <xf numFmtId="2" fontId="17" fillId="2" borderId="18" xfId="0" applyNumberFormat="1" applyFont="1" applyFill="1" applyBorder="1"/>
    <xf numFmtId="1" fontId="17" fillId="0" borderId="7" xfId="0" applyNumberFormat="1" applyFont="1" applyBorder="1"/>
    <xf numFmtId="0" fontId="26" fillId="0" borderId="0" xfId="0" applyFont="1" applyAlignment="1">
      <alignment horizontal="left" vertical="center" wrapText="1" readingOrder="1"/>
    </xf>
    <xf numFmtId="0" fontId="12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27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12" fillId="0" borderId="26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wrapText="1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133350</xdr:colOff>
      <xdr:row>0</xdr:row>
      <xdr:rowOff>0</xdr:rowOff>
    </xdr:from>
    <xdr:to>
      <xdr:col>16</xdr:col>
      <xdr:colOff>304800</xdr:colOff>
      <xdr:row>6</xdr:row>
      <xdr:rowOff>85725</xdr:rowOff>
    </xdr:to>
    <xdr:sp macro="" textlink="">
      <xdr:nvSpPr>
        <xdr:cNvPr id="9432" name="Text Box 1">
          <a:extLst>
            <a:ext uri="{FF2B5EF4-FFF2-40B4-BE49-F238E27FC236}">
              <a16:creationId xmlns:a16="http://schemas.microsoft.com/office/drawing/2014/main" id="{58FADE7B-C2E3-4C98-99B8-98968974CFA4}"/>
            </a:ext>
          </a:extLst>
        </xdr:cNvPr>
        <xdr:cNvSpPr txBox="1">
          <a:spLocks noChangeArrowheads="1"/>
        </xdr:cNvSpPr>
      </xdr:nvSpPr>
      <xdr:spPr bwMode="auto">
        <a:xfrm>
          <a:off x="7658100" y="0"/>
          <a:ext cx="2609850" cy="127635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1</xdr:row>
      <xdr:rowOff>161925</xdr:rowOff>
    </xdr:from>
    <xdr:to>
      <xdr:col>14</xdr:col>
      <xdr:colOff>381000</xdr:colOff>
      <xdr:row>9</xdr:row>
      <xdr:rowOff>152400</xdr:rowOff>
    </xdr:to>
    <xdr:sp macro="" textlink="">
      <xdr:nvSpPr>
        <xdr:cNvPr id="2387" name="Text Box 1">
          <a:extLst>
            <a:ext uri="{FF2B5EF4-FFF2-40B4-BE49-F238E27FC236}">
              <a16:creationId xmlns:a16="http://schemas.microsoft.com/office/drawing/2014/main" id="{E76FBF07-EB73-4C8B-A9A7-EDC56A92696F}"/>
            </a:ext>
          </a:extLst>
        </xdr:cNvPr>
        <xdr:cNvSpPr txBox="1">
          <a:spLocks noChangeArrowheads="1"/>
        </xdr:cNvSpPr>
      </xdr:nvSpPr>
      <xdr:spPr bwMode="auto">
        <a:xfrm>
          <a:off x="7086600" y="352425"/>
          <a:ext cx="2733675" cy="191452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opLeftCell="A4" workbookViewId="0">
      <selection activeCell="L11" sqref="L11"/>
    </sheetView>
  </sheetViews>
  <sheetFormatPr defaultRowHeight="15" x14ac:dyDescent="0.25"/>
  <cols>
    <col min="1" max="1" width="4.28515625" style="11" customWidth="1"/>
    <col min="2" max="2" width="32" style="11" customWidth="1"/>
    <col min="3" max="3" width="8.7109375" style="11" customWidth="1"/>
    <col min="4" max="4" width="9.42578125" style="11" customWidth="1"/>
    <col min="5" max="5" width="8.28515625" style="11" customWidth="1"/>
    <col min="6" max="6" width="8.7109375" style="11" customWidth="1"/>
    <col min="7" max="7" width="8" style="11" customWidth="1"/>
    <col min="8" max="8" width="8.7109375" style="11" customWidth="1"/>
    <col min="9" max="9" width="9.5703125" style="11" customWidth="1"/>
  </cols>
  <sheetData>
    <row r="1" spans="1:9" ht="96" customHeight="1" x14ac:dyDescent="0.25">
      <c r="F1" s="194" t="s">
        <v>221</v>
      </c>
      <c r="G1" s="194"/>
      <c r="H1" s="194"/>
      <c r="I1" s="194"/>
    </row>
    <row r="3" spans="1:9" ht="31.5" customHeight="1" x14ac:dyDescent="0.25">
      <c r="A3" s="195" t="s">
        <v>356</v>
      </c>
      <c r="B3" s="195"/>
      <c r="C3" s="195"/>
      <c r="D3" s="195"/>
      <c r="E3" s="195"/>
      <c r="F3" s="195"/>
      <c r="G3" s="195"/>
      <c r="H3" s="195"/>
      <c r="I3" s="195"/>
    </row>
    <row r="4" spans="1:9" x14ac:dyDescent="0.25">
      <c r="A4" s="65"/>
      <c r="B4" s="65"/>
      <c r="C4" s="65"/>
      <c r="D4" s="65"/>
      <c r="E4" s="65"/>
      <c r="F4" s="65"/>
      <c r="G4" s="65"/>
      <c r="H4" s="65"/>
      <c r="I4" s="65"/>
    </row>
    <row r="5" spans="1:9" ht="15.75" thickBot="1" x14ac:dyDescent="0.3">
      <c r="I5" s="66" t="s">
        <v>222</v>
      </c>
    </row>
    <row r="6" spans="1:9" s="70" customFormat="1" ht="52.5" customHeight="1" thickBot="1" x14ac:dyDescent="0.3">
      <c r="A6" s="67" t="s">
        <v>223</v>
      </c>
      <c r="B6" s="68" t="s">
        <v>1</v>
      </c>
      <c r="C6" s="68" t="s">
        <v>357</v>
      </c>
      <c r="D6" s="68" t="s">
        <v>339</v>
      </c>
      <c r="E6" s="68" t="s">
        <v>358</v>
      </c>
      <c r="F6" s="68" t="s">
        <v>346</v>
      </c>
      <c r="G6" s="68" t="s">
        <v>347</v>
      </c>
      <c r="H6" s="68" t="s">
        <v>359</v>
      </c>
      <c r="I6" s="69" t="s">
        <v>360</v>
      </c>
    </row>
    <row r="7" spans="1:9" ht="18" customHeight="1" x14ac:dyDescent="0.25">
      <c r="A7" s="71" t="s">
        <v>2</v>
      </c>
      <c r="B7" s="72" t="s">
        <v>224</v>
      </c>
      <c r="C7" s="73">
        <f>C8+C9</f>
        <v>2795411</v>
      </c>
      <c r="D7" s="73">
        <f>D8+D9</f>
        <v>2895000</v>
      </c>
      <c r="E7" s="73">
        <f>SUM(D7/C7*100-100)</f>
        <v>3.5625888286194822</v>
      </c>
      <c r="F7" s="73">
        <f>F8+F9</f>
        <v>2985000</v>
      </c>
      <c r="G7" s="73">
        <f>SUM(F7/D7*100-100)</f>
        <v>3.1088082901554515</v>
      </c>
      <c r="H7" s="74">
        <f>H8+H9</f>
        <v>2985000</v>
      </c>
      <c r="I7" s="75">
        <f>SUM(H7/F7*100-100)</f>
        <v>0</v>
      </c>
    </row>
    <row r="8" spans="1:9" ht="18" customHeight="1" x14ac:dyDescent="0.25">
      <c r="A8" s="76" t="s">
        <v>4</v>
      </c>
      <c r="B8" s="77" t="s">
        <v>225</v>
      </c>
      <c r="C8" s="73">
        <v>2642620</v>
      </c>
      <c r="D8" s="73">
        <v>2740000</v>
      </c>
      <c r="E8" s="73">
        <f t="shared" ref="E8:E15" si="0">SUM(D8/C8*100-100)</f>
        <v>3.6849793008453702</v>
      </c>
      <c r="F8" s="73">
        <v>2830000</v>
      </c>
      <c r="G8" s="73">
        <f t="shared" ref="G8:G15" si="1">SUM(F8/D8*100-100)</f>
        <v>3.2846715328467013</v>
      </c>
      <c r="H8" s="74">
        <v>2830000</v>
      </c>
      <c r="I8" s="75">
        <f t="shared" ref="I8:I15" si="2">SUM(H8/F8*100-100)</f>
        <v>0</v>
      </c>
    </row>
    <row r="9" spans="1:9" ht="18" customHeight="1" x14ac:dyDescent="0.25">
      <c r="A9" s="78" t="s">
        <v>6</v>
      </c>
      <c r="B9" s="79" t="s">
        <v>226</v>
      </c>
      <c r="C9" s="80">
        <v>152791</v>
      </c>
      <c r="D9" s="80">
        <v>155000</v>
      </c>
      <c r="E9" s="73">
        <f t="shared" si="0"/>
        <v>1.445765784633906</v>
      </c>
      <c r="F9" s="80">
        <v>155000</v>
      </c>
      <c r="G9" s="73">
        <f t="shared" si="1"/>
        <v>0</v>
      </c>
      <c r="H9" s="81">
        <v>155000</v>
      </c>
      <c r="I9" s="75">
        <f t="shared" si="2"/>
        <v>0</v>
      </c>
    </row>
    <row r="10" spans="1:9" ht="18" customHeight="1" x14ac:dyDescent="0.25">
      <c r="A10" s="82" t="s">
        <v>17</v>
      </c>
      <c r="B10" s="83" t="s">
        <v>227</v>
      </c>
      <c r="C10" s="80">
        <f>C11</f>
        <v>46099</v>
      </c>
      <c r="D10" s="80">
        <f>D11</f>
        <v>50000</v>
      </c>
      <c r="E10" s="73">
        <f t="shared" si="0"/>
        <v>8.4622226078656837</v>
      </c>
      <c r="F10" s="80">
        <f>F11</f>
        <v>50000</v>
      </c>
      <c r="G10" s="73">
        <f t="shared" si="1"/>
        <v>0</v>
      </c>
      <c r="H10" s="80">
        <f>H11</f>
        <v>50000</v>
      </c>
      <c r="I10" s="75">
        <f t="shared" si="2"/>
        <v>0</v>
      </c>
    </row>
    <row r="11" spans="1:9" ht="18" customHeight="1" x14ac:dyDescent="0.25">
      <c r="A11" s="78" t="s">
        <v>19</v>
      </c>
      <c r="B11" s="84" t="s">
        <v>228</v>
      </c>
      <c r="C11" s="80">
        <v>46099</v>
      </c>
      <c r="D11" s="80">
        <v>50000</v>
      </c>
      <c r="E11" s="73">
        <f t="shared" si="0"/>
        <v>8.4622226078656837</v>
      </c>
      <c r="F11" s="80">
        <v>50000</v>
      </c>
      <c r="G11" s="73">
        <f t="shared" si="1"/>
        <v>0</v>
      </c>
      <c r="H11" s="81">
        <v>50000</v>
      </c>
      <c r="I11" s="75">
        <f t="shared" si="2"/>
        <v>0</v>
      </c>
    </row>
    <row r="12" spans="1:9" ht="18" customHeight="1" x14ac:dyDescent="0.25">
      <c r="A12" s="82" t="s">
        <v>30</v>
      </c>
      <c r="B12" s="83" t="s">
        <v>229</v>
      </c>
      <c r="C12" s="80">
        <f>C13</f>
        <v>3972</v>
      </c>
      <c r="D12" s="80">
        <f>D13</f>
        <v>4000</v>
      </c>
      <c r="E12" s="73">
        <f t="shared" si="0"/>
        <v>0.70493454179253945</v>
      </c>
      <c r="F12" s="80">
        <f>F13</f>
        <v>4000</v>
      </c>
      <c r="G12" s="73">
        <f t="shared" si="1"/>
        <v>0</v>
      </c>
      <c r="H12" s="81">
        <f>H13</f>
        <v>4000</v>
      </c>
      <c r="I12" s="75">
        <f t="shared" si="2"/>
        <v>0</v>
      </c>
    </row>
    <row r="13" spans="1:9" ht="18" customHeight="1" x14ac:dyDescent="0.25">
      <c r="A13" s="82" t="s">
        <v>230</v>
      </c>
      <c r="B13" s="81" t="s">
        <v>231</v>
      </c>
      <c r="C13" s="80">
        <v>3972</v>
      </c>
      <c r="D13" s="80">
        <v>4000</v>
      </c>
      <c r="E13" s="73">
        <f t="shared" si="0"/>
        <v>0.70493454179253945</v>
      </c>
      <c r="F13" s="80">
        <v>4000</v>
      </c>
      <c r="G13" s="73">
        <f t="shared" si="1"/>
        <v>0</v>
      </c>
      <c r="H13" s="81">
        <v>4000</v>
      </c>
      <c r="I13" s="75">
        <f t="shared" si="2"/>
        <v>0</v>
      </c>
    </row>
    <row r="14" spans="1:9" ht="18" customHeight="1" x14ac:dyDescent="0.25">
      <c r="A14" s="82" t="s">
        <v>32</v>
      </c>
      <c r="B14" s="83" t="s">
        <v>232</v>
      </c>
      <c r="C14" s="80"/>
      <c r="D14" s="80"/>
      <c r="E14" s="73"/>
      <c r="F14" s="80"/>
      <c r="G14" s="73"/>
      <c r="H14" s="81"/>
      <c r="I14" s="75"/>
    </row>
    <row r="15" spans="1:9" ht="18" customHeight="1" x14ac:dyDescent="0.25">
      <c r="A15" s="82" t="s">
        <v>68</v>
      </c>
      <c r="B15" s="83" t="s">
        <v>233</v>
      </c>
      <c r="C15" s="80">
        <f>C7+C10+C12+C14</f>
        <v>2845482</v>
      </c>
      <c r="D15" s="80">
        <f>D7+D10+D12+D14</f>
        <v>2949000</v>
      </c>
      <c r="E15" s="80">
        <f t="shared" si="0"/>
        <v>3.6379776782984266</v>
      </c>
      <c r="F15" s="80">
        <f>F7+F10+F12+F14</f>
        <v>3039000</v>
      </c>
      <c r="G15" s="80">
        <f t="shared" si="1"/>
        <v>3.0518819938962309</v>
      </c>
      <c r="H15" s="80">
        <f>H7+H10+H12+H14</f>
        <v>3039000</v>
      </c>
      <c r="I15" s="85">
        <f t="shared" si="2"/>
        <v>0</v>
      </c>
    </row>
    <row r="16" spans="1:9" ht="18" customHeight="1" x14ac:dyDescent="0.25">
      <c r="A16" s="163"/>
      <c r="B16" s="164"/>
      <c r="C16" s="165"/>
      <c r="D16" s="165"/>
      <c r="E16" s="165"/>
      <c r="F16" s="165"/>
      <c r="G16" s="165"/>
      <c r="H16" s="163"/>
      <c r="I16" s="165"/>
    </row>
    <row r="17" spans="1:9" ht="18" customHeight="1" x14ac:dyDescent="0.25">
      <c r="A17" s="163"/>
      <c r="B17" s="163"/>
      <c r="C17" s="165"/>
      <c r="D17" s="165"/>
      <c r="E17" s="165"/>
      <c r="F17" s="165"/>
      <c r="G17" s="165"/>
      <c r="H17" s="163"/>
      <c r="I17" s="165"/>
    </row>
    <row r="19" spans="1:9" ht="40.5" customHeight="1" x14ac:dyDescent="0.25">
      <c r="A19" s="163"/>
      <c r="B19" s="166" t="s">
        <v>335</v>
      </c>
      <c r="C19" s="166"/>
    </row>
  </sheetData>
  <mergeCells count="2">
    <mergeCell ref="F1:I1"/>
    <mergeCell ref="A3:I3"/>
  </mergeCells>
  <pageMargins left="0.31496062992125984" right="0.11811023622047245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1:H24"/>
  <sheetViews>
    <sheetView workbookViewId="0">
      <selection activeCell="S6" sqref="Q6:S8"/>
    </sheetView>
  </sheetViews>
  <sheetFormatPr defaultRowHeight="15" x14ac:dyDescent="0.25"/>
  <cols>
    <col min="2" max="2" width="9.140625" customWidth="1"/>
    <col min="3" max="3" width="5.7109375" customWidth="1"/>
    <col min="4" max="4" width="23" customWidth="1"/>
    <col min="5" max="5" width="11.5703125" customWidth="1"/>
    <col min="6" max="6" width="11" customWidth="1"/>
    <col min="7" max="7" width="10.140625" customWidth="1"/>
    <col min="8" max="8" width="11.28515625" customWidth="1"/>
  </cols>
  <sheetData>
    <row r="1" spans="3:8" ht="36.75" customHeight="1" x14ac:dyDescent="0.25">
      <c r="C1" s="213"/>
      <c r="D1" s="213"/>
      <c r="E1" s="213"/>
      <c r="F1" s="213"/>
      <c r="G1" s="213"/>
    </row>
    <row r="2" spans="3:8" ht="16.5" thickBot="1" x14ac:dyDescent="0.3">
      <c r="C2" s="1"/>
    </row>
    <row r="3" spans="3:8" ht="16.5" thickBot="1" x14ac:dyDescent="0.3">
      <c r="C3" s="2"/>
      <c r="D3" s="3"/>
      <c r="E3" s="3"/>
      <c r="F3" s="3"/>
      <c r="G3" s="3"/>
      <c r="H3" s="3"/>
    </row>
    <row r="4" spans="3:8" ht="16.5" thickBot="1" x14ac:dyDescent="0.3">
      <c r="C4" s="4"/>
      <c r="D4" s="5"/>
      <c r="E4" s="6"/>
      <c r="F4" s="6"/>
      <c r="G4" s="24"/>
      <c r="H4" s="6"/>
    </row>
    <row r="5" spans="3:8" ht="16.5" thickBot="1" x14ac:dyDescent="0.3">
      <c r="C5" s="4"/>
      <c r="D5" s="8"/>
      <c r="E5" s="7"/>
      <c r="F5" s="7"/>
      <c r="G5" s="24"/>
      <c r="H5" s="7"/>
    </row>
    <row r="6" spans="3:8" ht="16.5" thickBot="1" x14ac:dyDescent="0.3">
      <c r="C6" s="4"/>
      <c r="D6" s="8"/>
      <c r="E6" s="7"/>
      <c r="F6" s="7"/>
      <c r="G6" s="24"/>
      <c r="H6" s="7"/>
    </row>
    <row r="7" spans="3:8" ht="16.5" thickBot="1" x14ac:dyDescent="0.3">
      <c r="C7" s="13"/>
      <c r="D7" s="23"/>
      <c r="E7" s="15"/>
      <c r="F7" s="15"/>
      <c r="G7" s="24"/>
      <c r="H7" s="7"/>
    </row>
    <row r="8" spans="3:8" ht="16.5" thickBot="1" x14ac:dyDescent="0.3">
      <c r="C8" s="16"/>
      <c r="D8" s="25"/>
      <c r="E8" s="20"/>
      <c r="F8" s="20"/>
      <c r="G8" s="24"/>
      <c r="H8" s="7"/>
    </row>
    <row r="9" spans="3:8" ht="16.5" thickBot="1" x14ac:dyDescent="0.3">
      <c r="C9" s="4"/>
      <c r="D9" s="8"/>
      <c r="E9" s="7"/>
      <c r="F9" s="7"/>
      <c r="G9" s="24"/>
      <c r="H9" s="7"/>
    </row>
    <row r="10" spans="3:8" ht="16.5" thickBot="1" x14ac:dyDescent="0.3">
      <c r="C10" s="4"/>
      <c r="D10" s="8"/>
      <c r="E10" s="7"/>
      <c r="F10" s="7"/>
      <c r="G10" s="24"/>
      <c r="H10" s="7"/>
    </row>
    <row r="11" spans="3:8" ht="16.5" thickBot="1" x14ac:dyDescent="0.3">
      <c r="C11" s="4"/>
      <c r="D11" s="8"/>
      <c r="E11" s="7"/>
      <c r="F11" s="7"/>
      <c r="G11" s="24"/>
      <c r="H11" s="7"/>
    </row>
    <row r="12" spans="3:8" ht="16.5" thickBot="1" x14ac:dyDescent="0.3">
      <c r="C12" s="4"/>
      <c r="D12" s="8"/>
      <c r="E12" s="7"/>
      <c r="F12" s="7"/>
      <c r="G12" s="24"/>
      <c r="H12" s="7"/>
    </row>
    <row r="13" spans="3:8" ht="16.5" thickBot="1" x14ac:dyDescent="0.3">
      <c r="C13" s="4"/>
      <c r="D13" s="5"/>
      <c r="E13" s="6"/>
      <c r="F13" s="6"/>
      <c r="G13" s="24"/>
      <c r="H13" s="6"/>
    </row>
    <row r="14" spans="3:8" ht="16.5" thickBot="1" x14ac:dyDescent="0.3">
      <c r="C14" s="4"/>
      <c r="D14" s="8"/>
      <c r="E14" s="7"/>
      <c r="F14" s="7"/>
      <c r="G14" s="24"/>
      <c r="H14" s="7"/>
    </row>
    <row r="15" spans="3:8" ht="16.5" thickBot="1" x14ac:dyDescent="0.3">
      <c r="C15" s="4"/>
      <c r="D15" s="9"/>
      <c r="E15" s="7"/>
      <c r="F15" s="7"/>
      <c r="G15" s="24"/>
      <c r="H15" s="7"/>
    </row>
    <row r="16" spans="3:8" ht="16.5" thickBot="1" x14ac:dyDescent="0.3">
      <c r="C16" s="4"/>
      <c r="D16" s="52"/>
      <c r="E16" s="7"/>
      <c r="F16" s="7"/>
      <c r="G16" s="24"/>
      <c r="H16" s="7"/>
    </row>
    <row r="17" spans="3:8" ht="18" customHeight="1" thickBot="1" x14ac:dyDescent="0.3">
      <c r="C17" s="4"/>
      <c r="D17" s="8"/>
      <c r="E17" s="7"/>
      <c r="F17" s="7"/>
      <c r="G17" s="24"/>
      <c r="H17" s="7"/>
    </row>
    <row r="18" spans="3:8" ht="16.5" thickBot="1" x14ac:dyDescent="0.3">
      <c r="C18" s="10"/>
      <c r="D18" s="5"/>
      <c r="E18" s="6"/>
      <c r="F18" s="7"/>
      <c r="G18" s="24"/>
      <c r="H18" s="7"/>
    </row>
    <row r="19" spans="3:8" ht="16.5" thickBot="1" x14ac:dyDescent="0.3">
      <c r="C19" s="4"/>
      <c r="D19" s="9"/>
      <c r="E19" s="7"/>
      <c r="F19" s="7"/>
      <c r="G19" s="24"/>
      <c r="H19" s="7"/>
    </row>
    <row r="20" spans="3:8" ht="16.5" thickBot="1" x14ac:dyDescent="0.3">
      <c r="C20" s="4"/>
      <c r="D20" s="5"/>
      <c r="E20" s="6"/>
      <c r="F20" s="6"/>
      <c r="G20" s="24"/>
      <c r="H20" s="6"/>
    </row>
    <row r="22" spans="3:8" x14ac:dyDescent="0.25">
      <c r="C22" s="11"/>
    </row>
    <row r="24" spans="3:8" x14ac:dyDescent="0.25">
      <c r="C24" s="11"/>
    </row>
  </sheetData>
  <mergeCells count="1">
    <mergeCell ref="C1:G1"/>
  </mergeCells>
  <pageMargins left="0.31496062992125984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31"/>
  <sheetViews>
    <sheetView topLeftCell="A10" workbookViewId="0">
      <selection activeCell="L19" sqref="L19"/>
    </sheetView>
  </sheetViews>
  <sheetFormatPr defaultRowHeight="15" x14ac:dyDescent="0.25"/>
  <cols>
    <col min="1" max="1" width="2.42578125" customWidth="1"/>
    <col min="2" max="2" width="5.7109375" customWidth="1"/>
    <col min="3" max="3" width="31.5703125" customWidth="1"/>
    <col min="4" max="4" width="10" customWidth="1"/>
    <col min="5" max="5" width="11.42578125" customWidth="1"/>
    <col min="6" max="6" width="7.28515625" customWidth="1"/>
    <col min="7" max="7" width="8.7109375" customWidth="1"/>
    <col min="8" max="8" width="5.85546875" customWidth="1"/>
    <col min="9" max="9" width="9.28515625" customWidth="1"/>
    <col min="10" max="10" width="7.28515625" customWidth="1"/>
    <col min="11" max="11" width="4.140625" customWidth="1"/>
  </cols>
  <sheetData>
    <row r="1" spans="2:10" ht="15.75" customHeight="1" x14ac:dyDescent="0.25">
      <c r="F1" s="196" t="s">
        <v>56</v>
      </c>
      <c r="G1" s="196"/>
      <c r="H1" s="196"/>
      <c r="I1" s="196"/>
      <c r="J1" s="196"/>
    </row>
    <row r="2" spans="2:10" ht="15.75" customHeight="1" x14ac:dyDescent="0.25">
      <c r="F2" s="196" t="s">
        <v>57</v>
      </c>
      <c r="G2" s="196"/>
      <c r="H2" s="196"/>
      <c r="I2" s="196"/>
      <c r="J2" s="196"/>
    </row>
    <row r="3" spans="2:10" ht="15.75" customHeight="1" x14ac:dyDescent="0.25">
      <c r="F3" s="196" t="s">
        <v>58</v>
      </c>
      <c r="G3" s="196"/>
      <c r="H3" s="196"/>
      <c r="I3" s="196"/>
      <c r="J3" s="196"/>
    </row>
    <row r="4" spans="2:10" ht="15.75" customHeight="1" x14ac:dyDescent="0.25">
      <c r="F4" s="196" t="s">
        <v>59</v>
      </c>
      <c r="G4" s="196"/>
      <c r="H4" s="196"/>
      <c r="I4" s="196"/>
      <c r="J4" s="196"/>
    </row>
    <row r="5" spans="2:10" ht="15.75" customHeight="1" x14ac:dyDescent="0.25">
      <c r="F5" s="196" t="s">
        <v>35</v>
      </c>
      <c r="G5" s="196"/>
      <c r="H5" s="196"/>
      <c r="I5" s="196"/>
      <c r="J5" s="55"/>
    </row>
    <row r="7" spans="2:10" ht="15.75" x14ac:dyDescent="0.25">
      <c r="C7" s="1" t="s">
        <v>202</v>
      </c>
      <c r="F7" s="168" t="s">
        <v>361</v>
      </c>
    </row>
    <row r="8" spans="2:10" ht="16.5" thickBot="1" x14ac:dyDescent="0.3">
      <c r="B8" s="1"/>
    </row>
    <row r="9" spans="2:10" ht="49.5" customHeight="1" thickBot="1" x14ac:dyDescent="0.3">
      <c r="B9" s="2" t="s">
        <v>0</v>
      </c>
      <c r="C9" s="3" t="s">
        <v>1</v>
      </c>
      <c r="D9" s="3" t="s">
        <v>357</v>
      </c>
      <c r="E9" s="3" t="s">
        <v>339</v>
      </c>
      <c r="F9" s="3" t="s">
        <v>341</v>
      </c>
      <c r="G9" s="3" t="s">
        <v>362</v>
      </c>
      <c r="H9" s="3" t="s">
        <v>351</v>
      </c>
      <c r="I9" s="3" t="s">
        <v>359</v>
      </c>
      <c r="J9" s="3" t="s">
        <v>363</v>
      </c>
    </row>
    <row r="10" spans="2:10" ht="16.5" thickBot="1" x14ac:dyDescent="0.3">
      <c r="B10" s="4" t="s">
        <v>2</v>
      </c>
      <c r="C10" s="5" t="s">
        <v>3</v>
      </c>
      <c r="D10" s="6">
        <f>SUM(D11:D18)</f>
        <v>2180913</v>
      </c>
      <c r="E10" s="6">
        <f>SUM(E11:E18)</f>
        <v>2480000</v>
      </c>
      <c r="F10" s="24">
        <f>SUM(E10/D10*100-100)</f>
        <v>13.713843697570695</v>
      </c>
      <c r="G10" s="6">
        <f>SUM(G11:G18)</f>
        <v>2595000</v>
      </c>
      <c r="H10" s="24">
        <f>SUM(G10/E10*100-100)</f>
        <v>4.6370967741935516</v>
      </c>
      <c r="I10" s="6">
        <f>SUM(I11:I18)</f>
        <v>2595000</v>
      </c>
      <c r="J10" s="24">
        <f>SUM(I10/G10*100-100)</f>
        <v>0</v>
      </c>
    </row>
    <row r="11" spans="2:10" ht="16.5" thickBot="1" x14ac:dyDescent="0.3">
      <c r="B11" s="4" t="s">
        <v>4</v>
      </c>
      <c r="C11" s="8" t="s">
        <v>5</v>
      </c>
      <c r="D11" s="7">
        <v>51649</v>
      </c>
      <c r="E11" s="7">
        <v>55000</v>
      </c>
      <c r="F11" s="24">
        <f t="shared" ref="F11:F26" si="0">SUM(E11/D11*100-100)</f>
        <v>6.4880249375592882</v>
      </c>
      <c r="G11" s="7">
        <v>55000</v>
      </c>
      <c r="H11" s="24">
        <f t="shared" ref="H11:H26" si="1">SUM(G11/E11*100-100)</f>
        <v>0</v>
      </c>
      <c r="I11" s="7">
        <v>55000</v>
      </c>
      <c r="J11" s="24">
        <f t="shared" ref="J11:J26" si="2">SUM(I11/G11*100-100)</f>
        <v>0</v>
      </c>
    </row>
    <row r="12" spans="2:10" ht="16.5" thickBot="1" x14ac:dyDescent="0.3">
      <c r="B12" s="4" t="s">
        <v>6</v>
      </c>
      <c r="C12" s="8" t="s">
        <v>199</v>
      </c>
      <c r="D12" s="7">
        <v>644309</v>
      </c>
      <c r="E12" s="7">
        <v>670000</v>
      </c>
      <c r="F12" s="24">
        <f t="shared" si="0"/>
        <v>3.98737251846552</v>
      </c>
      <c r="G12" s="7">
        <v>690000</v>
      </c>
      <c r="H12" s="24">
        <f t="shared" si="1"/>
        <v>2.985074626865682</v>
      </c>
      <c r="I12" s="7">
        <v>690000</v>
      </c>
      <c r="J12" s="24">
        <f t="shared" si="2"/>
        <v>0</v>
      </c>
    </row>
    <row r="13" spans="2:10" ht="16.149999999999999" customHeight="1" thickBot="1" x14ac:dyDescent="0.3">
      <c r="B13" s="13" t="s">
        <v>7</v>
      </c>
      <c r="C13" s="23" t="s">
        <v>8</v>
      </c>
      <c r="D13" s="15">
        <v>224627</v>
      </c>
      <c r="E13" s="15">
        <v>250000</v>
      </c>
      <c r="F13" s="24">
        <f t="shared" si="0"/>
        <v>11.295614507605947</v>
      </c>
      <c r="G13" s="15">
        <v>260000</v>
      </c>
      <c r="H13" s="24">
        <f t="shared" si="1"/>
        <v>4</v>
      </c>
      <c r="I13" s="15">
        <v>260000</v>
      </c>
      <c r="J13" s="24">
        <f t="shared" si="2"/>
        <v>0</v>
      </c>
    </row>
    <row r="14" spans="2:10" ht="16.5" thickBot="1" x14ac:dyDescent="0.3">
      <c r="B14" s="16" t="s">
        <v>9</v>
      </c>
      <c r="C14" s="25" t="s">
        <v>10</v>
      </c>
      <c r="D14" s="20">
        <v>784823</v>
      </c>
      <c r="E14" s="20">
        <v>950000</v>
      </c>
      <c r="F14" s="24">
        <f t="shared" si="0"/>
        <v>21.046401545316584</v>
      </c>
      <c r="G14" s="20">
        <v>1010000</v>
      </c>
      <c r="H14" s="24">
        <f t="shared" si="1"/>
        <v>6.3157894736842053</v>
      </c>
      <c r="I14" s="20">
        <v>1010000</v>
      </c>
      <c r="J14" s="24">
        <f t="shared" si="2"/>
        <v>0</v>
      </c>
    </row>
    <row r="15" spans="2:10" ht="16.899999999999999" customHeight="1" thickBot="1" x14ac:dyDescent="0.3">
      <c r="B15" s="4" t="s">
        <v>11</v>
      </c>
      <c r="C15" s="8" t="s">
        <v>12</v>
      </c>
      <c r="D15" s="7">
        <v>122882</v>
      </c>
      <c r="E15" s="7">
        <v>180000</v>
      </c>
      <c r="F15" s="24">
        <f t="shared" si="0"/>
        <v>46.481990853013457</v>
      </c>
      <c r="G15" s="7">
        <v>200000</v>
      </c>
      <c r="H15" s="24">
        <f t="shared" si="1"/>
        <v>11.111111111111114</v>
      </c>
      <c r="I15" s="7">
        <v>200000</v>
      </c>
      <c r="J15" s="24">
        <f t="shared" si="2"/>
        <v>0</v>
      </c>
    </row>
    <row r="16" spans="2:10" ht="16.5" thickBot="1" x14ac:dyDescent="0.3">
      <c r="B16" s="4" t="s">
        <v>13</v>
      </c>
      <c r="C16" s="8" t="s">
        <v>14</v>
      </c>
      <c r="D16" s="7">
        <v>122040</v>
      </c>
      <c r="E16" s="7">
        <v>130000</v>
      </c>
      <c r="F16" s="24">
        <f t="shared" si="0"/>
        <v>6.5224516551950273</v>
      </c>
      <c r="G16" s="7">
        <v>130000</v>
      </c>
      <c r="H16" s="24">
        <f t="shared" si="1"/>
        <v>0</v>
      </c>
      <c r="I16" s="7">
        <v>130000</v>
      </c>
      <c r="J16" s="24">
        <f t="shared" si="2"/>
        <v>0</v>
      </c>
    </row>
    <row r="17" spans="2:10" ht="16.5" thickBot="1" x14ac:dyDescent="0.3">
      <c r="B17" s="4" t="s">
        <v>15</v>
      </c>
      <c r="C17" s="8" t="s">
        <v>198</v>
      </c>
      <c r="D17" s="7">
        <v>113973</v>
      </c>
      <c r="E17" s="7">
        <v>125000</v>
      </c>
      <c r="F17" s="24">
        <f t="shared" si="0"/>
        <v>9.6750984882384472</v>
      </c>
      <c r="G17" s="7">
        <v>130000</v>
      </c>
      <c r="H17" s="24">
        <f t="shared" si="1"/>
        <v>4</v>
      </c>
      <c r="I17" s="7">
        <v>130000</v>
      </c>
      <c r="J17" s="24">
        <f t="shared" si="2"/>
        <v>0</v>
      </c>
    </row>
    <row r="18" spans="2:10" ht="16.5" thickBot="1" x14ac:dyDescent="0.3">
      <c r="B18" s="4" t="s">
        <v>36</v>
      </c>
      <c r="C18" s="8" t="s">
        <v>16</v>
      </c>
      <c r="D18" s="7">
        <v>116610</v>
      </c>
      <c r="E18" s="7">
        <v>120000</v>
      </c>
      <c r="F18" s="24">
        <f t="shared" si="0"/>
        <v>2.9071263184975606</v>
      </c>
      <c r="G18" s="7">
        <v>120000</v>
      </c>
      <c r="H18" s="24">
        <f t="shared" si="1"/>
        <v>0</v>
      </c>
      <c r="I18" s="7">
        <v>120000</v>
      </c>
      <c r="J18" s="24">
        <f t="shared" si="2"/>
        <v>0</v>
      </c>
    </row>
    <row r="19" spans="2:10" ht="16.5" thickBot="1" x14ac:dyDescent="0.3">
      <c r="B19" s="4" t="s">
        <v>17</v>
      </c>
      <c r="C19" s="5" t="s">
        <v>18</v>
      </c>
      <c r="D19" s="6">
        <f>SUM(D20:D23)</f>
        <v>349718</v>
      </c>
      <c r="E19" s="6">
        <f>SUM(E20:E23)</f>
        <v>360000</v>
      </c>
      <c r="F19" s="24">
        <f t="shared" si="0"/>
        <v>2.9400831527116082</v>
      </c>
      <c r="G19" s="6">
        <f>SUM(G20:G23)</f>
        <v>360000</v>
      </c>
      <c r="H19" s="24">
        <f t="shared" si="1"/>
        <v>0</v>
      </c>
      <c r="I19" s="6">
        <f>SUM(I20:I23)</f>
        <v>360000</v>
      </c>
      <c r="J19" s="24">
        <f t="shared" si="2"/>
        <v>0</v>
      </c>
    </row>
    <row r="20" spans="2:10" ht="16.149999999999999" customHeight="1" thickBot="1" x14ac:dyDescent="0.3">
      <c r="B20" s="4" t="s">
        <v>19</v>
      </c>
      <c r="C20" s="8" t="s">
        <v>18</v>
      </c>
      <c r="D20" s="7">
        <v>349718</v>
      </c>
      <c r="E20" s="7">
        <v>360000</v>
      </c>
      <c r="F20" s="24">
        <f t="shared" si="0"/>
        <v>2.9400831527116082</v>
      </c>
      <c r="G20" s="7">
        <v>360000</v>
      </c>
      <c r="H20" s="24">
        <f t="shared" si="1"/>
        <v>0</v>
      </c>
      <c r="I20" s="7">
        <v>360000</v>
      </c>
      <c r="J20" s="24">
        <f t="shared" si="2"/>
        <v>0</v>
      </c>
    </row>
    <row r="21" spans="2:10" ht="16.5" thickBot="1" x14ac:dyDescent="0.3">
      <c r="B21" s="4" t="s">
        <v>26</v>
      </c>
      <c r="C21" s="9" t="s">
        <v>327</v>
      </c>
      <c r="D21" s="7"/>
      <c r="E21" s="7"/>
      <c r="F21" s="24"/>
      <c r="G21" s="7"/>
      <c r="H21" s="24"/>
      <c r="I21" s="7"/>
      <c r="J21" s="24"/>
    </row>
    <row r="22" spans="2:10" ht="16.5" thickBot="1" x14ac:dyDescent="0.3">
      <c r="B22" s="4" t="s">
        <v>28</v>
      </c>
      <c r="C22" s="52" t="s">
        <v>8</v>
      </c>
      <c r="D22" s="7"/>
      <c r="E22" s="7"/>
      <c r="F22" s="24"/>
      <c r="G22" s="7"/>
      <c r="H22" s="24"/>
      <c r="I22" s="7"/>
      <c r="J22" s="24"/>
    </row>
    <row r="23" spans="2:10" ht="16.5" thickBot="1" x14ac:dyDescent="0.3">
      <c r="B23" s="4" t="s">
        <v>29</v>
      </c>
      <c r="C23" s="8" t="s">
        <v>16</v>
      </c>
      <c r="D23" s="7"/>
      <c r="E23" s="7"/>
      <c r="F23" s="24"/>
      <c r="G23" s="7"/>
      <c r="H23" s="24"/>
      <c r="I23" s="7"/>
      <c r="J23" s="24"/>
    </row>
    <row r="24" spans="2:10" ht="34.5" customHeight="1" thickBot="1" x14ac:dyDescent="0.3">
      <c r="B24" s="10" t="s">
        <v>30</v>
      </c>
      <c r="C24" s="5" t="s">
        <v>31</v>
      </c>
      <c r="D24" s="6">
        <v>4267</v>
      </c>
      <c r="E24" s="7">
        <v>6000</v>
      </c>
      <c r="F24" s="24">
        <v>0</v>
      </c>
      <c r="G24" s="6">
        <v>6000</v>
      </c>
      <c r="H24" s="24">
        <v>0</v>
      </c>
      <c r="I24" s="6">
        <v>6000</v>
      </c>
      <c r="J24" s="24">
        <v>0</v>
      </c>
    </row>
    <row r="25" spans="2:10" ht="32.25" thickBot="1" x14ac:dyDescent="0.3">
      <c r="B25" s="4" t="s">
        <v>32</v>
      </c>
      <c r="C25" s="9" t="s">
        <v>33</v>
      </c>
      <c r="D25" s="7">
        <v>32506</v>
      </c>
      <c r="E25" s="7">
        <v>35000</v>
      </c>
      <c r="F25" s="24"/>
      <c r="G25" s="7">
        <v>30000</v>
      </c>
      <c r="H25" s="24"/>
      <c r="I25" s="7">
        <v>30000</v>
      </c>
      <c r="J25" s="24"/>
    </row>
    <row r="26" spans="2:10" ht="16.5" thickBot="1" x14ac:dyDescent="0.3">
      <c r="B26" s="4"/>
      <c r="C26" s="5" t="s">
        <v>34</v>
      </c>
      <c r="D26" s="6">
        <f>SUM(D10+D19+D24+D25)</f>
        <v>2567404</v>
      </c>
      <c r="E26" s="6">
        <f>SUM(E10+E19+E24+E25)</f>
        <v>2881000</v>
      </c>
      <c r="F26" s="24">
        <f t="shared" si="0"/>
        <v>12.214517076393122</v>
      </c>
      <c r="G26" s="6">
        <f>SUM(G10+G19+G24+G25)</f>
        <v>2991000</v>
      </c>
      <c r="H26" s="24">
        <f t="shared" si="1"/>
        <v>3.8181187087816824</v>
      </c>
      <c r="I26" s="6">
        <f>SUM(I10+I19+I24+I25)</f>
        <v>2991000</v>
      </c>
      <c r="J26" s="24">
        <f t="shared" si="2"/>
        <v>0</v>
      </c>
    </row>
    <row r="28" spans="2:10" x14ac:dyDescent="0.25">
      <c r="B28" s="11" t="s">
        <v>321</v>
      </c>
    </row>
    <row r="29" spans="2:10" x14ac:dyDescent="0.25">
      <c r="B29" t="s">
        <v>322</v>
      </c>
    </row>
    <row r="30" spans="2:10" x14ac:dyDescent="0.25">
      <c r="B30" s="11" t="s">
        <v>328</v>
      </c>
    </row>
    <row r="31" spans="2:10" x14ac:dyDescent="0.25">
      <c r="C31" t="s">
        <v>323</v>
      </c>
      <c r="D31" t="s">
        <v>326</v>
      </c>
    </row>
  </sheetData>
  <mergeCells count="5">
    <mergeCell ref="F1:J1"/>
    <mergeCell ref="F2:J2"/>
    <mergeCell ref="F3:J3"/>
    <mergeCell ref="F4:J4"/>
    <mergeCell ref="F5:I5"/>
  </mergeCells>
  <pageMargins left="0" right="0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8"/>
  <sheetViews>
    <sheetView topLeftCell="A19" workbookViewId="0">
      <selection activeCell="H26" sqref="H26"/>
    </sheetView>
  </sheetViews>
  <sheetFormatPr defaultColWidth="8.85546875" defaultRowHeight="15" x14ac:dyDescent="0.25"/>
  <cols>
    <col min="1" max="1" width="4.42578125" style="11" customWidth="1"/>
    <col min="2" max="2" width="19.5703125" style="11" customWidth="1"/>
    <col min="3" max="3" width="10.7109375" style="11" customWidth="1"/>
    <col min="4" max="4" width="11.42578125" style="11" customWidth="1"/>
    <col min="5" max="5" width="11" style="11" customWidth="1"/>
    <col min="6" max="6" width="10" style="11" customWidth="1"/>
    <col min="7" max="7" width="10.85546875" style="11" customWidth="1"/>
    <col min="8" max="9" width="10.7109375" style="11" customWidth="1"/>
    <col min="10" max="16384" width="8.85546875" style="11"/>
  </cols>
  <sheetData>
    <row r="1" spans="1:9" ht="70.5" customHeight="1" x14ac:dyDescent="0.25">
      <c r="F1" s="197" t="s">
        <v>207</v>
      </c>
      <c r="G1" s="197"/>
      <c r="H1" s="197"/>
      <c r="I1" s="197"/>
    </row>
    <row r="2" spans="1:9" ht="33.75" customHeight="1" x14ac:dyDescent="0.25">
      <c r="A2" s="198" t="s">
        <v>364</v>
      </c>
      <c r="B2" s="198"/>
      <c r="C2" s="198"/>
      <c r="D2" s="198"/>
      <c r="E2" s="198"/>
      <c r="F2" s="198"/>
      <c r="G2" s="198"/>
      <c r="H2" s="198"/>
      <c r="I2" s="198"/>
    </row>
    <row r="3" spans="1:9" ht="13.5" customHeight="1" thickBot="1" x14ac:dyDescent="0.3"/>
    <row r="4" spans="1:9" ht="68.25" customHeight="1" thickBot="1" x14ac:dyDescent="0.3">
      <c r="A4" s="31" t="s">
        <v>0</v>
      </c>
      <c r="B4" s="32" t="s">
        <v>1</v>
      </c>
      <c r="C4" s="32" t="s">
        <v>357</v>
      </c>
      <c r="D4" s="32" t="s">
        <v>348</v>
      </c>
      <c r="E4" s="32" t="s">
        <v>340</v>
      </c>
      <c r="F4" s="32" t="s">
        <v>362</v>
      </c>
      <c r="G4" s="32" t="s">
        <v>349</v>
      </c>
      <c r="H4" s="32" t="s">
        <v>359</v>
      </c>
      <c r="I4" s="32" t="s">
        <v>363</v>
      </c>
    </row>
    <row r="5" spans="1:9" ht="29.25" thickBot="1" x14ac:dyDescent="0.3">
      <c r="A5" s="33" t="s">
        <v>2</v>
      </c>
      <c r="B5" s="34" t="s">
        <v>61</v>
      </c>
      <c r="C5" s="34">
        <f>SUM(C6:C7)</f>
        <v>2795411</v>
      </c>
      <c r="D5" s="34">
        <f>SUM(D6:D7)</f>
        <v>2895000</v>
      </c>
      <c r="E5" s="51">
        <f>SUM(D5/C5*100-100)</f>
        <v>3.5625888286194822</v>
      </c>
      <c r="F5" s="34">
        <f>SUM(F6:F7)</f>
        <v>2985000</v>
      </c>
      <c r="G5" s="51">
        <f>SUM(F5/D5*100-100)</f>
        <v>3.1088082901554515</v>
      </c>
      <c r="H5" s="34">
        <f>SUM(H6:H7)</f>
        <v>2985000</v>
      </c>
      <c r="I5" s="51">
        <f>SUM(H5/F5*100-100)</f>
        <v>0</v>
      </c>
    </row>
    <row r="6" spans="1:9" ht="15.75" thickBot="1" x14ac:dyDescent="0.3">
      <c r="A6" s="33" t="s">
        <v>4</v>
      </c>
      <c r="B6" s="36" t="s">
        <v>62</v>
      </c>
      <c r="C6" s="35">
        <v>2642620</v>
      </c>
      <c r="D6" s="35">
        <v>2740000</v>
      </c>
      <c r="E6" s="51">
        <f t="shared" ref="E6:E26" si="0">SUM(D6/C6*100-100)</f>
        <v>3.6849793008453702</v>
      </c>
      <c r="F6" s="35">
        <v>2830000</v>
      </c>
      <c r="G6" s="51">
        <f>SUM(F6/D6*100-100)</f>
        <v>3.2846715328467013</v>
      </c>
      <c r="H6" s="35">
        <v>2830000</v>
      </c>
      <c r="I6" s="51">
        <f t="shared" ref="I6:I26" si="1">SUM(H6/F6*100-100)</f>
        <v>0</v>
      </c>
    </row>
    <row r="7" spans="1:9" ht="15.75" thickBot="1" x14ac:dyDescent="0.3">
      <c r="A7" s="33" t="s">
        <v>6</v>
      </c>
      <c r="B7" s="35" t="s">
        <v>40</v>
      </c>
      <c r="C7" s="37">
        <v>152791</v>
      </c>
      <c r="D7" s="38">
        <v>155000</v>
      </c>
      <c r="E7" s="51">
        <f t="shared" si="0"/>
        <v>1.445765784633906</v>
      </c>
      <c r="F7" s="37">
        <v>155000</v>
      </c>
      <c r="G7" s="51">
        <f>SUM(F7/D7*100-100)</f>
        <v>0</v>
      </c>
      <c r="H7" s="37">
        <v>155000</v>
      </c>
      <c r="I7" s="51">
        <f t="shared" si="1"/>
        <v>0</v>
      </c>
    </row>
    <row r="8" spans="1:9" ht="29.25" thickBot="1" x14ac:dyDescent="0.3">
      <c r="A8" s="33" t="s">
        <v>17</v>
      </c>
      <c r="B8" s="34" t="s">
        <v>63</v>
      </c>
      <c r="C8" s="34">
        <f>SUM(C9:C9)</f>
        <v>2180913</v>
      </c>
      <c r="D8" s="34">
        <f>SUM(D9:D9)</f>
        <v>2480000</v>
      </c>
      <c r="E8" s="51">
        <f t="shared" si="0"/>
        <v>13.713843697570695</v>
      </c>
      <c r="F8" s="34">
        <f>SUM(F9:F9)</f>
        <v>2595000</v>
      </c>
      <c r="G8" s="51">
        <f>SUM(F8/D8*100-100)</f>
        <v>4.6370967741935516</v>
      </c>
      <c r="H8" s="34">
        <f>SUM(H9:H9)</f>
        <v>2595000</v>
      </c>
      <c r="I8" s="51">
        <f t="shared" si="1"/>
        <v>0</v>
      </c>
    </row>
    <row r="9" spans="1:9" ht="30.75" thickBot="1" x14ac:dyDescent="0.3">
      <c r="A9" s="33" t="s">
        <v>19</v>
      </c>
      <c r="B9" s="36" t="s">
        <v>204</v>
      </c>
      <c r="C9" s="35">
        <v>2180913</v>
      </c>
      <c r="D9" s="35">
        <v>2480000</v>
      </c>
      <c r="E9" s="51">
        <f t="shared" si="0"/>
        <v>13.713843697570695</v>
      </c>
      <c r="F9" s="35">
        <v>2595000</v>
      </c>
      <c r="G9" s="51">
        <f>SUM(F9/D9*100-100)</f>
        <v>4.6370967741935516</v>
      </c>
      <c r="H9" s="35">
        <v>2595000</v>
      </c>
      <c r="I9" s="51">
        <f t="shared" si="1"/>
        <v>0</v>
      </c>
    </row>
    <row r="10" spans="1:9" ht="15.75" thickBot="1" x14ac:dyDescent="0.3">
      <c r="A10" s="33" t="s">
        <v>30</v>
      </c>
      <c r="B10" s="34" t="s">
        <v>64</v>
      </c>
      <c r="C10" s="34">
        <f>SUM(C5-C8)</f>
        <v>614498</v>
      </c>
      <c r="D10" s="34">
        <f>SUM(D5-D8)</f>
        <v>415000</v>
      </c>
      <c r="E10" s="51">
        <f t="shared" si="0"/>
        <v>-32.465199235798977</v>
      </c>
      <c r="F10" s="34">
        <f>SUM(F5-F8)</f>
        <v>390000</v>
      </c>
      <c r="G10" s="51">
        <f>-1+SUM(F10/D10*100-100)</f>
        <v>-7.0240963855421654</v>
      </c>
      <c r="H10" s="34">
        <f>SUM(H5-H8)</f>
        <v>390000</v>
      </c>
      <c r="I10" s="51">
        <f t="shared" si="1"/>
        <v>0</v>
      </c>
    </row>
    <row r="11" spans="1:9" ht="29.25" thickBot="1" x14ac:dyDescent="0.3">
      <c r="A11" s="33" t="s">
        <v>32</v>
      </c>
      <c r="B11" s="34" t="s">
        <v>65</v>
      </c>
      <c r="C11" s="34">
        <f>SUM(C12:C12)</f>
        <v>349718</v>
      </c>
      <c r="D11" s="34">
        <f>SUM(D12:D12)</f>
        <v>360000</v>
      </c>
      <c r="E11" s="51">
        <f t="shared" si="0"/>
        <v>2.9400831527116082</v>
      </c>
      <c r="F11" s="34">
        <f>SUM(F12:F12)</f>
        <v>360000</v>
      </c>
      <c r="G11" s="51">
        <f>SUM(F11/D11*100-100)</f>
        <v>0</v>
      </c>
      <c r="H11" s="34">
        <f>SUM(H12:H12)</f>
        <v>360000</v>
      </c>
      <c r="I11" s="51">
        <f t="shared" si="1"/>
        <v>0</v>
      </c>
    </row>
    <row r="12" spans="1:9" ht="45.75" thickBot="1" x14ac:dyDescent="0.3">
      <c r="A12" s="33" t="s">
        <v>66</v>
      </c>
      <c r="B12" s="36" t="s">
        <v>67</v>
      </c>
      <c r="C12" s="35">
        <v>349718</v>
      </c>
      <c r="D12" s="35">
        <v>360000</v>
      </c>
      <c r="E12" s="51">
        <f t="shared" si="0"/>
        <v>2.9400831527116082</v>
      </c>
      <c r="F12" s="35">
        <v>360000</v>
      </c>
      <c r="G12" s="51">
        <f>-1+SUM(F12/D12*100-100)</f>
        <v>-1</v>
      </c>
      <c r="H12" s="35">
        <v>360000</v>
      </c>
      <c r="I12" s="51">
        <f t="shared" si="1"/>
        <v>0</v>
      </c>
    </row>
    <row r="13" spans="1:9" ht="15.75" thickBot="1" x14ac:dyDescent="0.3">
      <c r="A13" s="33" t="s">
        <v>68</v>
      </c>
      <c r="B13" s="34" t="s">
        <v>203</v>
      </c>
      <c r="C13" s="35">
        <f>SUM(C10-C11)</f>
        <v>264780</v>
      </c>
      <c r="D13" s="35">
        <f>SUM(D10-D11)</f>
        <v>55000</v>
      </c>
      <c r="E13" s="51">
        <f t="shared" si="0"/>
        <v>-79.228038371478206</v>
      </c>
      <c r="F13" s="35">
        <f>SUM(F10-F11)</f>
        <v>30000</v>
      </c>
      <c r="G13" s="51">
        <f>-1+SUM(F13/D13*100-100)</f>
        <v>-46.45454545454546</v>
      </c>
      <c r="H13" s="35">
        <f>SUM(H10-H11)</f>
        <v>30000</v>
      </c>
      <c r="I13" s="51">
        <f t="shared" si="1"/>
        <v>0</v>
      </c>
    </row>
    <row r="14" spans="1:9" ht="15.75" thickBot="1" x14ac:dyDescent="0.3">
      <c r="A14" s="33"/>
      <c r="B14" s="35"/>
      <c r="C14" s="35"/>
      <c r="D14" s="35"/>
      <c r="E14" s="51"/>
      <c r="F14" s="35"/>
      <c r="G14" s="51"/>
      <c r="H14" s="35"/>
      <c r="I14" s="51"/>
    </row>
    <row r="15" spans="1:9" ht="29.25" thickBot="1" x14ac:dyDescent="0.3">
      <c r="A15" s="33" t="s">
        <v>69</v>
      </c>
      <c r="B15" s="34" t="s">
        <v>70</v>
      </c>
      <c r="C15" s="34">
        <f>SUM(C16-C17)</f>
        <v>-28534</v>
      </c>
      <c r="D15" s="34">
        <f>SUM(D16-D17)</f>
        <v>-31000</v>
      </c>
      <c r="E15" s="51">
        <f t="shared" si="0"/>
        <v>8.6423214410878302</v>
      </c>
      <c r="F15" s="34">
        <f>SUM(F16-F17)</f>
        <v>-26000</v>
      </c>
      <c r="G15" s="51">
        <f>-1+SUM(F15/D15*100-100)</f>
        <v>-17.129032258064512</v>
      </c>
      <c r="H15" s="34">
        <f>SUM(H16-H17)</f>
        <v>-26000</v>
      </c>
      <c r="I15" s="51">
        <f t="shared" si="1"/>
        <v>0</v>
      </c>
    </row>
    <row r="16" spans="1:9" ht="30.75" thickBot="1" x14ac:dyDescent="0.3">
      <c r="A16" s="33" t="s">
        <v>71</v>
      </c>
      <c r="B16" s="36" t="s">
        <v>72</v>
      </c>
      <c r="C16" s="35">
        <v>3972</v>
      </c>
      <c r="D16" s="35">
        <v>4000</v>
      </c>
      <c r="E16" s="51">
        <f t="shared" si="0"/>
        <v>0.70493454179253945</v>
      </c>
      <c r="F16" s="35">
        <v>4000</v>
      </c>
      <c r="G16" s="51">
        <f>SUM(F16/D16*100-100)</f>
        <v>0</v>
      </c>
      <c r="H16" s="35">
        <v>4000</v>
      </c>
      <c r="I16" s="51">
        <f t="shared" si="1"/>
        <v>0</v>
      </c>
    </row>
    <row r="17" spans="1:9" ht="30.75" thickBot="1" x14ac:dyDescent="0.3">
      <c r="A17" s="33" t="s">
        <v>73</v>
      </c>
      <c r="B17" s="36" t="s">
        <v>74</v>
      </c>
      <c r="C17" s="35">
        <v>32506</v>
      </c>
      <c r="D17" s="35">
        <v>35000</v>
      </c>
      <c r="E17" s="51">
        <f t="shared" si="0"/>
        <v>7.6724297052851824</v>
      </c>
      <c r="F17" s="35">
        <v>30000</v>
      </c>
      <c r="G17" s="51">
        <f>SUM(F17/D17*100-100)</f>
        <v>-14.285714285714292</v>
      </c>
      <c r="H17" s="35">
        <v>30000</v>
      </c>
      <c r="I17" s="51">
        <f t="shared" si="1"/>
        <v>0</v>
      </c>
    </row>
    <row r="18" spans="1:9" ht="15.75" thickBot="1" x14ac:dyDescent="0.3">
      <c r="A18" s="33"/>
      <c r="B18" s="35"/>
      <c r="C18" s="35"/>
      <c r="D18" s="35"/>
      <c r="E18" s="51"/>
      <c r="F18" s="35"/>
      <c r="G18" s="51"/>
      <c r="H18" s="35"/>
      <c r="I18" s="51"/>
    </row>
    <row r="19" spans="1:9" ht="29.25" thickBot="1" x14ac:dyDescent="0.3">
      <c r="A19" s="33" t="s">
        <v>75</v>
      </c>
      <c r="B19" s="34" t="s">
        <v>76</v>
      </c>
      <c r="C19" s="35">
        <f>SUM(C20-C21)</f>
        <v>41832</v>
      </c>
      <c r="D19" s="34">
        <f>SUM(D20-D21)</f>
        <v>44000</v>
      </c>
      <c r="E19" s="51">
        <f t="shared" si="0"/>
        <v>5.1826353031172232</v>
      </c>
      <c r="F19" s="35">
        <f>SUM(F20-F21)</f>
        <v>44000</v>
      </c>
      <c r="G19" s="51">
        <f>SUM(F19/D19*100-100)</f>
        <v>0</v>
      </c>
      <c r="H19" s="35">
        <f>SUM(H20-H21)</f>
        <v>44000</v>
      </c>
      <c r="I19" s="51">
        <f t="shared" si="1"/>
        <v>0</v>
      </c>
    </row>
    <row r="20" spans="1:9" ht="30.75" thickBot="1" x14ac:dyDescent="0.3">
      <c r="A20" s="33" t="s">
        <v>77</v>
      </c>
      <c r="B20" s="36" t="s">
        <v>78</v>
      </c>
      <c r="C20" s="35">
        <v>46099</v>
      </c>
      <c r="D20" s="35">
        <v>50000</v>
      </c>
      <c r="E20" s="51">
        <f t="shared" si="0"/>
        <v>8.4622226078656837</v>
      </c>
      <c r="F20" s="35">
        <v>50000</v>
      </c>
      <c r="G20" s="51">
        <f>SUM(F20/D20*100-100)</f>
        <v>0</v>
      </c>
      <c r="H20" s="35">
        <v>50000</v>
      </c>
      <c r="I20" s="51">
        <f t="shared" si="1"/>
        <v>0</v>
      </c>
    </row>
    <row r="21" spans="1:9" ht="30.75" thickBot="1" x14ac:dyDescent="0.3">
      <c r="A21" s="33" t="s">
        <v>79</v>
      </c>
      <c r="B21" s="36" t="s">
        <v>80</v>
      </c>
      <c r="C21" s="35">
        <v>4267</v>
      </c>
      <c r="D21" s="35">
        <v>6000</v>
      </c>
      <c r="E21" s="51">
        <f t="shared" si="0"/>
        <v>40.614014530114844</v>
      </c>
      <c r="F21" s="35">
        <v>6000</v>
      </c>
      <c r="G21" s="51">
        <f>SUM(F21/D21*100-100)</f>
        <v>0</v>
      </c>
      <c r="H21" s="35">
        <v>6000</v>
      </c>
      <c r="I21" s="51">
        <f t="shared" si="1"/>
        <v>0</v>
      </c>
    </row>
    <row r="22" spans="1:9" ht="15.75" thickBot="1" x14ac:dyDescent="0.3">
      <c r="A22" s="33"/>
      <c r="B22" s="35"/>
      <c r="C22" s="35"/>
      <c r="D22" s="35"/>
      <c r="E22" s="51"/>
      <c r="F22" s="35"/>
      <c r="G22" s="51"/>
      <c r="H22" s="35"/>
      <c r="I22" s="51"/>
    </row>
    <row r="23" spans="1:9" ht="29.25" thickBot="1" x14ac:dyDescent="0.3">
      <c r="A23" s="33" t="s">
        <v>82</v>
      </c>
      <c r="B23" s="34" t="s">
        <v>83</v>
      </c>
      <c r="C23" s="35">
        <v>278078</v>
      </c>
      <c r="D23" s="35">
        <v>45000</v>
      </c>
      <c r="E23" s="51">
        <f t="shared" si="0"/>
        <v>-83.817490056746664</v>
      </c>
      <c r="F23" s="35">
        <v>48000</v>
      </c>
      <c r="G23" s="51">
        <f>SUM(F23/D23*100-100)</f>
        <v>6.6666666666666714</v>
      </c>
      <c r="H23" s="35">
        <v>48000</v>
      </c>
      <c r="I23" s="51">
        <f t="shared" si="1"/>
        <v>0</v>
      </c>
    </row>
    <row r="24" spans="1:9" ht="15.75" thickBot="1" x14ac:dyDescent="0.3">
      <c r="A24" s="33" t="s">
        <v>84</v>
      </c>
      <c r="B24" s="34" t="s">
        <v>85</v>
      </c>
      <c r="C24" s="35"/>
      <c r="D24" s="35"/>
      <c r="E24" s="51"/>
      <c r="F24" s="35"/>
      <c r="G24" s="51"/>
      <c r="H24" s="35"/>
      <c r="I24" s="51"/>
    </row>
    <row r="25" spans="1:9" ht="15.75" thickBot="1" x14ac:dyDescent="0.3">
      <c r="A25" s="33"/>
      <c r="B25" s="35"/>
      <c r="C25" s="35"/>
      <c r="D25" s="35"/>
      <c r="E25" s="51"/>
      <c r="F25" s="35"/>
      <c r="G25" s="51"/>
      <c r="H25" s="35"/>
      <c r="I25" s="51"/>
    </row>
    <row r="26" spans="1:9" ht="29.25" thickBot="1" x14ac:dyDescent="0.3">
      <c r="A26" s="33" t="s">
        <v>86</v>
      </c>
      <c r="B26" s="34" t="s">
        <v>87</v>
      </c>
      <c r="C26" s="35">
        <f>SUM(C10-C11+C15+C19)</f>
        <v>278078</v>
      </c>
      <c r="D26" s="35">
        <f>SUM(D10-D11+D15+D19)</f>
        <v>68000</v>
      </c>
      <c r="E26" s="51">
        <f t="shared" si="0"/>
        <v>-75.54642941908385</v>
      </c>
      <c r="F26" s="35">
        <f>SUM(F10-F11+F15+F19)</f>
        <v>48000</v>
      </c>
      <c r="G26" s="51">
        <f>-1+SUM(F26/D26*100-100)</f>
        <v>-30.411764705882348</v>
      </c>
      <c r="H26" s="35">
        <f>SUM(H10-H11+H15+H19)</f>
        <v>48000</v>
      </c>
      <c r="I26" s="51">
        <f t="shared" si="1"/>
        <v>0</v>
      </c>
    </row>
    <row r="28" spans="1:9" ht="42.75" customHeight="1" x14ac:dyDescent="0.25">
      <c r="B28" s="11" t="s">
        <v>324</v>
      </c>
      <c r="D28" s="11" t="s">
        <v>326</v>
      </c>
    </row>
  </sheetData>
  <mergeCells count="2">
    <mergeCell ref="F1:I1"/>
    <mergeCell ref="A2:I2"/>
  </mergeCells>
  <pageMargins left="0" right="0" top="0.55118110236220474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26"/>
  <sheetViews>
    <sheetView topLeftCell="A13" zoomScale="110" zoomScaleNormal="110" workbookViewId="0">
      <selection activeCell="H24" sqref="H24"/>
    </sheetView>
  </sheetViews>
  <sheetFormatPr defaultRowHeight="15" x14ac:dyDescent="0.25"/>
  <cols>
    <col min="1" max="1" width="5" customWidth="1"/>
    <col min="2" max="2" width="29.5703125" customWidth="1"/>
    <col min="3" max="3" width="10.140625" customWidth="1"/>
    <col min="4" max="4" width="9.7109375" customWidth="1"/>
    <col min="5" max="5" width="6.5703125" customWidth="1"/>
    <col min="6" max="6" width="9.85546875" customWidth="1"/>
    <col min="7" max="7" width="6.85546875" customWidth="1"/>
    <col min="8" max="8" width="10.85546875" customWidth="1"/>
    <col min="9" max="9" width="7.28515625" customWidth="1"/>
  </cols>
  <sheetData>
    <row r="2" spans="1:9" ht="15.75" customHeight="1" x14ac:dyDescent="0.25">
      <c r="F2" s="12" t="s">
        <v>56</v>
      </c>
      <c r="G2" s="12"/>
      <c r="H2" s="12"/>
    </row>
    <row r="3" spans="1:9" ht="15.75" customHeight="1" x14ac:dyDescent="0.25">
      <c r="F3" s="12" t="s">
        <v>57</v>
      </c>
      <c r="G3" s="12"/>
      <c r="H3" s="12"/>
    </row>
    <row r="4" spans="1:9" ht="15.75" customHeight="1" x14ac:dyDescent="0.25">
      <c r="F4" s="12" t="s">
        <v>58</v>
      </c>
      <c r="G4" s="12"/>
      <c r="H4" s="12"/>
    </row>
    <row r="5" spans="1:9" ht="15.75" customHeight="1" x14ac:dyDescent="0.25">
      <c r="F5" s="12" t="s">
        <v>59</v>
      </c>
      <c r="G5" s="12"/>
      <c r="H5" s="12"/>
    </row>
    <row r="6" spans="1:9" ht="15.75" customHeight="1" x14ac:dyDescent="0.25">
      <c r="F6" s="12" t="s">
        <v>60</v>
      </c>
      <c r="G6" s="12"/>
      <c r="H6" s="12"/>
    </row>
    <row r="7" spans="1:9" ht="51.75" customHeight="1" x14ac:dyDescent="0.25">
      <c r="A7" s="199" t="s">
        <v>365</v>
      </c>
      <c r="B7" s="199"/>
      <c r="C7" s="199"/>
      <c r="D7" s="199"/>
      <c r="E7" s="199"/>
      <c r="F7" s="199"/>
      <c r="G7" s="199"/>
      <c r="H7" s="199"/>
      <c r="I7" s="199"/>
    </row>
    <row r="8" spans="1:9" ht="4.5" customHeight="1" x14ac:dyDescent="0.25">
      <c r="A8" s="1"/>
    </row>
    <row r="9" spans="1:9" ht="16.5" thickBot="1" x14ac:dyDescent="0.3">
      <c r="A9" s="1"/>
    </row>
    <row r="10" spans="1:9" ht="63.75" thickBot="1" x14ac:dyDescent="0.3">
      <c r="A10" s="2" t="s">
        <v>0</v>
      </c>
      <c r="B10" s="3" t="s">
        <v>1</v>
      </c>
      <c r="C10" s="3" t="s">
        <v>357</v>
      </c>
      <c r="D10" s="3" t="s">
        <v>339</v>
      </c>
      <c r="E10" s="3" t="s">
        <v>341</v>
      </c>
      <c r="F10" s="3" t="s">
        <v>346</v>
      </c>
      <c r="G10" s="3" t="s">
        <v>351</v>
      </c>
      <c r="H10" s="3" t="s">
        <v>359</v>
      </c>
      <c r="I10" s="3" t="s">
        <v>363</v>
      </c>
    </row>
    <row r="11" spans="1:9" ht="19.149999999999999" customHeight="1" thickBot="1" x14ac:dyDescent="0.3">
      <c r="A11" s="4" t="s">
        <v>37</v>
      </c>
      <c r="B11" s="5" t="s">
        <v>38</v>
      </c>
      <c r="C11" s="6">
        <f>SUM(C12:C13)</f>
        <v>2845482</v>
      </c>
      <c r="D11" s="6">
        <f>SUM(D12:D13)</f>
        <v>2949000</v>
      </c>
      <c r="E11" s="24">
        <f>SUM(D11/C11*100-100)</f>
        <v>3.6379776782984266</v>
      </c>
      <c r="F11" s="6">
        <f>SUM(F12:F13)</f>
        <v>3039000</v>
      </c>
      <c r="G11" s="24">
        <f>SUM(F11/D11*100-100)</f>
        <v>3.0518819938962309</v>
      </c>
      <c r="H11" s="6">
        <f>SUM(H12:H13)</f>
        <v>3039000</v>
      </c>
      <c r="I11" s="24">
        <f>SUM(H11/F11*100-100)</f>
        <v>0</v>
      </c>
    </row>
    <row r="12" spans="1:9" ht="31.9" customHeight="1" thickBot="1" x14ac:dyDescent="0.3">
      <c r="A12" s="4" t="s">
        <v>2</v>
      </c>
      <c r="B12" s="5" t="s">
        <v>39</v>
      </c>
      <c r="C12" s="7">
        <v>2795411</v>
      </c>
      <c r="D12" s="24">
        <v>2895000</v>
      </c>
      <c r="E12" s="24">
        <f t="shared" ref="E12:E22" si="0">SUM(D12/C12*100-100)</f>
        <v>3.5625888286194822</v>
      </c>
      <c r="F12" s="7">
        <v>2985000</v>
      </c>
      <c r="G12" s="24">
        <f>SUM(F12/D12*100-100)</f>
        <v>3.1088082901554515</v>
      </c>
      <c r="H12" s="7">
        <v>2985000</v>
      </c>
      <c r="I12" s="24">
        <f t="shared" ref="I12:I24" si="1">SUM(H12/F12*100-100)</f>
        <v>0</v>
      </c>
    </row>
    <row r="13" spans="1:9" ht="18" customHeight="1" thickBot="1" x14ac:dyDescent="0.3">
      <c r="A13" s="4" t="s">
        <v>17</v>
      </c>
      <c r="B13" s="5" t="s">
        <v>40</v>
      </c>
      <c r="C13" s="7">
        <v>50071</v>
      </c>
      <c r="D13" s="24">
        <v>54000</v>
      </c>
      <c r="E13" s="24">
        <f t="shared" si="0"/>
        <v>7.846857462403392</v>
      </c>
      <c r="F13" s="7">
        <v>54000</v>
      </c>
      <c r="G13" s="24">
        <f t="shared" ref="G13:G24" si="2">SUM(F13/D13*100-100)</f>
        <v>0</v>
      </c>
      <c r="H13" s="7">
        <v>54000</v>
      </c>
      <c r="I13" s="24">
        <f t="shared" si="1"/>
        <v>0</v>
      </c>
    </row>
    <row r="14" spans="1:9" ht="15.6" customHeight="1" thickBot="1" x14ac:dyDescent="0.3">
      <c r="A14" s="4" t="s">
        <v>41</v>
      </c>
      <c r="B14" s="5" t="s">
        <v>42</v>
      </c>
      <c r="C14" s="6">
        <f>SUM( C17+C16+C15)</f>
        <v>2567404</v>
      </c>
      <c r="D14" s="6">
        <f>SUM(D17+D16+D15)</f>
        <v>2881000</v>
      </c>
      <c r="E14" s="24">
        <f t="shared" si="0"/>
        <v>12.214517076393122</v>
      </c>
      <c r="F14" s="6">
        <f>SUM(F17+F16+F15)</f>
        <v>2991000</v>
      </c>
      <c r="G14" s="24">
        <f t="shared" si="2"/>
        <v>3.8181187087816824</v>
      </c>
      <c r="H14" s="6">
        <f>SUM(H17+H16+H15)</f>
        <v>2991000</v>
      </c>
      <c r="I14" s="24">
        <f t="shared" si="1"/>
        <v>0</v>
      </c>
    </row>
    <row r="15" spans="1:9" ht="33" customHeight="1" thickBot="1" x14ac:dyDescent="0.3">
      <c r="A15" s="4" t="s">
        <v>2</v>
      </c>
      <c r="B15" s="5" t="s">
        <v>43</v>
      </c>
      <c r="C15" s="7">
        <v>2180913</v>
      </c>
      <c r="D15" s="24">
        <v>2480000</v>
      </c>
      <c r="E15" s="24">
        <f t="shared" si="0"/>
        <v>13.713843697570695</v>
      </c>
      <c r="F15" s="7">
        <v>2595000</v>
      </c>
      <c r="G15" s="24">
        <f t="shared" si="2"/>
        <v>4.6370967741935516</v>
      </c>
      <c r="H15" s="7">
        <v>2595000</v>
      </c>
      <c r="I15" s="24">
        <f t="shared" si="1"/>
        <v>0</v>
      </c>
    </row>
    <row r="16" spans="1:9" ht="16.149999999999999" customHeight="1" thickBot="1" x14ac:dyDescent="0.3">
      <c r="A16" s="4" t="s">
        <v>17</v>
      </c>
      <c r="B16" s="5" t="s">
        <v>44</v>
      </c>
      <c r="C16" s="7">
        <v>349718</v>
      </c>
      <c r="D16" s="24">
        <v>360000</v>
      </c>
      <c r="E16" s="24">
        <f t="shared" si="0"/>
        <v>2.9400831527116082</v>
      </c>
      <c r="F16" s="7">
        <v>360000</v>
      </c>
      <c r="G16" s="24">
        <f t="shared" si="2"/>
        <v>0</v>
      </c>
      <c r="H16" s="7">
        <v>360000</v>
      </c>
      <c r="I16" s="24">
        <f t="shared" si="1"/>
        <v>0</v>
      </c>
    </row>
    <row r="17" spans="1:9" ht="16.899999999999999" customHeight="1" thickBot="1" x14ac:dyDescent="0.3">
      <c r="A17" s="4" t="s">
        <v>30</v>
      </c>
      <c r="B17" s="5" t="s">
        <v>45</v>
      </c>
      <c r="C17" s="6">
        <f>SUM(C18:C21)</f>
        <v>36773</v>
      </c>
      <c r="D17" s="6">
        <f>SUM(D18:D21)</f>
        <v>41000</v>
      </c>
      <c r="E17" s="24">
        <f t="shared" si="0"/>
        <v>11.494846762570347</v>
      </c>
      <c r="F17" s="6">
        <f>SUM(F18:F21)</f>
        <v>36000</v>
      </c>
      <c r="G17" s="24">
        <f t="shared" si="2"/>
        <v>-12.195121951219505</v>
      </c>
      <c r="H17" s="6">
        <f>SUM(H18:H21)</f>
        <v>36000</v>
      </c>
      <c r="I17" s="24">
        <f t="shared" si="1"/>
        <v>0</v>
      </c>
    </row>
    <row r="18" spans="1:9" ht="16.149999999999999" customHeight="1" thickBot="1" x14ac:dyDescent="0.3">
      <c r="A18" s="4" t="s">
        <v>52</v>
      </c>
      <c r="B18" s="8" t="s">
        <v>350</v>
      </c>
      <c r="C18" s="7">
        <v>36773</v>
      </c>
      <c r="D18" s="24">
        <v>41000</v>
      </c>
      <c r="E18" s="24">
        <f t="shared" si="0"/>
        <v>11.494846762570347</v>
      </c>
      <c r="F18" s="7">
        <v>36000</v>
      </c>
      <c r="G18" s="24">
        <f t="shared" si="2"/>
        <v>-12.195121951219505</v>
      </c>
      <c r="H18" s="7">
        <v>36000</v>
      </c>
      <c r="I18" s="24">
        <f t="shared" si="1"/>
        <v>0</v>
      </c>
    </row>
    <row r="19" spans="1:9" ht="19.149999999999999" customHeight="1" thickBot="1" x14ac:dyDescent="0.3">
      <c r="A19" s="4" t="s">
        <v>53</v>
      </c>
      <c r="B19" s="8"/>
      <c r="C19" s="7"/>
      <c r="D19" s="24"/>
      <c r="E19" s="24"/>
      <c r="F19" s="7"/>
      <c r="G19" s="24"/>
      <c r="H19" s="7"/>
      <c r="I19" s="24"/>
    </row>
    <row r="20" spans="1:9" ht="18.600000000000001" customHeight="1" thickBot="1" x14ac:dyDescent="0.3">
      <c r="A20" s="4" t="s">
        <v>54</v>
      </c>
      <c r="B20" s="8"/>
      <c r="C20" s="7"/>
      <c r="D20" s="24"/>
      <c r="E20" s="24"/>
      <c r="F20" s="7"/>
      <c r="G20" s="24"/>
      <c r="H20" s="7"/>
      <c r="I20" s="24"/>
    </row>
    <row r="21" spans="1:9" ht="17.45" customHeight="1" thickBot="1" x14ac:dyDescent="0.3">
      <c r="A21" s="4" t="s">
        <v>55</v>
      </c>
      <c r="B21" s="8"/>
      <c r="C21" s="7"/>
      <c r="D21" s="24"/>
      <c r="E21" s="24"/>
      <c r="F21" s="7"/>
      <c r="G21" s="24"/>
      <c r="H21" s="7"/>
      <c r="I21" s="24"/>
    </row>
    <row r="22" spans="1:9" ht="31.15" customHeight="1" thickBot="1" x14ac:dyDescent="0.3">
      <c r="A22" s="13" t="s">
        <v>46</v>
      </c>
      <c r="B22" s="14" t="s">
        <v>47</v>
      </c>
      <c r="C22" s="21">
        <f>SUM(C11-C14)</f>
        <v>278078</v>
      </c>
      <c r="D22" s="2">
        <f>SUM(D11-D14)</f>
        <v>68000</v>
      </c>
      <c r="E22" s="24">
        <f t="shared" si="0"/>
        <v>-75.54642941908385</v>
      </c>
      <c r="F22" s="21">
        <v>48000</v>
      </c>
      <c r="G22" s="24">
        <f t="shared" si="2"/>
        <v>-29.411764705882348</v>
      </c>
      <c r="H22" s="21">
        <v>48000</v>
      </c>
      <c r="I22" s="24">
        <f t="shared" si="1"/>
        <v>0</v>
      </c>
    </row>
    <row r="23" spans="1:9" ht="16.5" thickBot="1" x14ac:dyDescent="0.3">
      <c r="A23" s="16" t="s">
        <v>48</v>
      </c>
      <c r="B23" s="19" t="s">
        <v>49</v>
      </c>
      <c r="C23" s="18"/>
      <c r="D23" s="22"/>
      <c r="E23" s="24"/>
      <c r="F23" s="20"/>
      <c r="G23" s="24"/>
      <c r="H23" s="20"/>
      <c r="I23" s="24"/>
    </row>
    <row r="24" spans="1:9" ht="33" customHeight="1" thickBot="1" x14ac:dyDescent="0.3">
      <c r="A24" s="16" t="s">
        <v>50</v>
      </c>
      <c r="B24" s="17" t="s">
        <v>51</v>
      </c>
      <c r="C24" s="2">
        <f>SUM(C22-C23)</f>
        <v>278078</v>
      </c>
      <c r="D24" s="2">
        <f>SUM(D22-D23)</f>
        <v>68000</v>
      </c>
      <c r="E24" s="2">
        <f>SUM(E22-E23)</f>
        <v>-75.54642941908385</v>
      </c>
      <c r="F24" s="2">
        <f>SUM(F22-F23)</f>
        <v>48000</v>
      </c>
      <c r="G24" s="24">
        <f t="shared" si="2"/>
        <v>-29.411764705882348</v>
      </c>
      <c r="H24" s="2">
        <f>SUM(H22-H23)</f>
        <v>48000</v>
      </c>
      <c r="I24" s="24">
        <f t="shared" si="1"/>
        <v>0</v>
      </c>
    </row>
    <row r="26" spans="1:9" ht="45.75" customHeight="1" x14ac:dyDescent="0.25">
      <c r="A26" s="12"/>
      <c r="B26" s="171" t="s">
        <v>335</v>
      </c>
    </row>
  </sheetData>
  <mergeCells count="1">
    <mergeCell ref="A7:I7"/>
  </mergeCells>
  <pageMargins left="0" right="0" top="0.19685039370078741" bottom="0.15748031496062992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6"/>
  <sheetViews>
    <sheetView topLeftCell="B29" zoomScaleNormal="100" workbookViewId="0">
      <selection activeCell="G54" sqref="G54"/>
    </sheetView>
  </sheetViews>
  <sheetFormatPr defaultRowHeight="15" x14ac:dyDescent="0.25"/>
  <cols>
    <col min="1" max="1" width="7.140625" style="11" customWidth="1"/>
    <col min="2" max="2" width="41.7109375" style="11" customWidth="1"/>
    <col min="3" max="3" width="10.28515625" style="11" customWidth="1"/>
    <col min="4" max="4" width="9.85546875" style="11" customWidth="1"/>
    <col min="5" max="5" width="14.42578125" style="11" customWidth="1"/>
    <col min="6" max="6" width="11.7109375" style="11" customWidth="1"/>
    <col min="7" max="7" width="13.42578125" style="11" customWidth="1"/>
    <col min="8" max="8" width="11" style="11" customWidth="1"/>
    <col min="9" max="9" width="14" style="11" customWidth="1"/>
  </cols>
  <sheetData>
    <row r="1" spans="1:9" ht="4.5" customHeight="1" x14ac:dyDescent="0.25"/>
    <row r="2" spans="1:9" ht="111" customHeight="1" x14ac:dyDescent="0.25">
      <c r="F2" s="194" t="s">
        <v>320</v>
      </c>
      <c r="G2" s="194"/>
      <c r="H2" s="194"/>
      <c r="I2" s="194"/>
    </row>
    <row r="3" spans="1:9" ht="2.25" customHeight="1" x14ac:dyDescent="0.25"/>
    <row r="4" spans="1:9" ht="36" customHeight="1" x14ac:dyDescent="0.25">
      <c r="A4" s="195" t="s">
        <v>366</v>
      </c>
      <c r="B4" s="195"/>
      <c r="C4" s="195"/>
      <c r="D4" s="195"/>
      <c r="E4" s="195"/>
      <c r="F4" s="195"/>
      <c r="G4" s="195"/>
      <c r="H4" s="195"/>
      <c r="I4" s="195"/>
    </row>
    <row r="5" spans="1:9" ht="1.5" customHeight="1" x14ac:dyDescent="0.25">
      <c r="A5" s="65"/>
      <c r="B5" s="65"/>
      <c r="C5" s="65"/>
      <c r="D5" s="65"/>
      <c r="E5" s="65"/>
      <c r="F5" s="65"/>
      <c r="G5" s="65"/>
      <c r="H5" s="65"/>
      <c r="I5" s="65"/>
    </row>
    <row r="6" spans="1:9" ht="15.75" thickBot="1" x14ac:dyDescent="0.3">
      <c r="I6" s="66" t="s">
        <v>234</v>
      </c>
    </row>
    <row r="7" spans="1:9" s="70" customFormat="1" ht="63.75" customHeight="1" thickBot="1" x14ac:dyDescent="0.3">
      <c r="A7" s="67" t="s">
        <v>223</v>
      </c>
      <c r="B7" s="68" t="s">
        <v>1</v>
      </c>
      <c r="C7" s="68" t="s">
        <v>357</v>
      </c>
      <c r="D7" s="68" t="s">
        <v>339</v>
      </c>
      <c r="E7" s="68" t="s">
        <v>340</v>
      </c>
      <c r="F7" s="68" t="s">
        <v>346</v>
      </c>
      <c r="G7" s="68" t="s">
        <v>349</v>
      </c>
      <c r="H7" s="68" t="s">
        <v>359</v>
      </c>
      <c r="I7" s="69" t="s">
        <v>363</v>
      </c>
    </row>
    <row r="8" spans="1:9" s="90" customFormat="1" ht="18.75" x14ac:dyDescent="0.3">
      <c r="A8" s="86" t="s">
        <v>2</v>
      </c>
      <c r="B8" s="87" t="s">
        <v>90</v>
      </c>
      <c r="C8" s="88">
        <f>C9</f>
        <v>0</v>
      </c>
      <c r="D8" s="88">
        <f t="shared" ref="D8:I8" si="0">D9</f>
        <v>0</v>
      </c>
      <c r="E8" s="88"/>
      <c r="G8" s="88">
        <f t="shared" si="0"/>
        <v>0</v>
      </c>
      <c r="H8" s="88"/>
      <c r="I8" s="89">
        <f t="shared" si="0"/>
        <v>0</v>
      </c>
    </row>
    <row r="9" spans="1:9" s="95" customFormat="1" ht="18.75" x14ac:dyDescent="0.3">
      <c r="A9" s="91" t="s">
        <v>4</v>
      </c>
      <c r="B9" s="92" t="s">
        <v>235</v>
      </c>
      <c r="C9" s="93"/>
      <c r="D9" s="93"/>
      <c r="E9" s="88"/>
      <c r="G9" s="93"/>
      <c r="H9" s="93"/>
      <c r="I9" s="94"/>
    </row>
    <row r="10" spans="1:9" s="90" customFormat="1" ht="18.75" x14ac:dyDescent="0.3">
      <c r="A10" s="96" t="s">
        <v>17</v>
      </c>
      <c r="B10" s="97" t="s">
        <v>236</v>
      </c>
      <c r="C10" s="98">
        <v>394</v>
      </c>
      <c r="D10" s="98">
        <v>404</v>
      </c>
      <c r="E10" s="190">
        <v>2.4700000000000002</v>
      </c>
      <c r="F10" s="98">
        <v>385</v>
      </c>
      <c r="G10" s="191">
        <v>-4.9400000000000004</v>
      </c>
      <c r="H10" s="98">
        <v>335</v>
      </c>
      <c r="I10" s="192">
        <v>-35.090000000000003</v>
      </c>
    </row>
    <row r="11" spans="1:9" s="95" customFormat="1" ht="18.75" x14ac:dyDescent="0.3">
      <c r="A11" s="91" t="s">
        <v>19</v>
      </c>
      <c r="B11" s="92" t="s">
        <v>95</v>
      </c>
      <c r="C11" s="173">
        <v>14</v>
      </c>
      <c r="D11" s="100"/>
      <c r="E11" s="98"/>
      <c r="F11" s="100">
        <v>10</v>
      </c>
      <c r="G11" s="98"/>
      <c r="H11" s="100">
        <v>10</v>
      </c>
      <c r="I11" s="99"/>
    </row>
    <row r="12" spans="1:9" s="107" customFormat="1" ht="23.25" customHeight="1" x14ac:dyDescent="0.3">
      <c r="A12" s="102" t="s">
        <v>20</v>
      </c>
      <c r="B12" s="103" t="s">
        <v>336</v>
      </c>
      <c r="C12" s="104"/>
      <c r="D12" s="105"/>
      <c r="E12" s="98"/>
      <c r="F12" s="193"/>
      <c r="G12" s="98"/>
      <c r="H12" s="105"/>
      <c r="I12" s="106"/>
    </row>
    <row r="13" spans="1:9" s="107" customFormat="1" ht="21.75" customHeight="1" x14ac:dyDescent="0.3">
      <c r="A13" s="108" t="s">
        <v>21</v>
      </c>
      <c r="B13" s="103" t="s">
        <v>330</v>
      </c>
      <c r="C13" s="104"/>
      <c r="D13" s="105"/>
      <c r="E13" s="98"/>
      <c r="F13" s="105"/>
      <c r="G13" s="98"/>
      <c r="H13" s="105"/>
      <c r="I13" s="106"/>
    </row>
    <row r="14" spans="1:9" s="107" customFormat="1" ht="37.5" customHeight="1" x14ac:dyDescent="0.3">
      <c r="A14" s="102" t="s">
        <v>237</v>
      </c>
      <c r="B14" s="109" t="s">
        <v>238</v>
      </c>
      <c r="C14" s="104"/>
      <c r="D14" s="105"/>
      <c r="E14" s="98"/>
      <c r="F14" s="105"/>
      <c r="G14" s="98"/>
      <c r="H14" s="105"/>
      <c r="I14" s="106"/>
    </row>
    <row r="15" spans="1:9" s="107" customFormat="1" ht="36" customHeight="1" x14ac:dyDescent="0.3">
      <c r="A15" s="102" t="s">
        <v>239</v>
      </c>
      <c r="B15" s="109" t="s">
        <v>240</v>
      </c>
      <c r="C15" s="104"/>
      <c r="D15" s="105"/>
      <c r="E15" s="98"/>
      <c r="F15" s="105"/>
      <c r="G15" s="98"/>
      <c r="H15" s="105"/>
      <c r="I15" s="106"/>
    </row>
    <row r="16" spans="1:9" s="107" customFormat="1" ht="15.75" customHeight="1" x14ac:dyDescent="0.3">
      <c r="A16" s="102" t="s">
        <v>241</v>
      </c>
      <c r="B16" s="109" t="s">
        <v>329</v>
      </c>
      <c r="C16" s="104"/>
      <c r="D16" s="105"/>
      <c r="E16" s="98"/>
      <c r="F16" s="105"/>
      <c r="G16" s="98"/>
      <c r="H16" s="105"/>
      <c r="I16" s="106"/>
    </row>
    <row r="17" spans="1:9" s="107" customFormat="1" ht="12.75" customHeight="1" x14ac:dyDescent="0.3">
      <c r="A17" s="102" t="s">
        <v>242</v>
      </c>
      <c r="B17" s="109" t="s">
        <v>331</v>
      </c>
      <c r="C17" s="104"/>
      <c r="D17" s="105"/>
      <c r="E17" s="98"/>
      <c r="F17" s="105"/>
      <c r="G17" s="98"/>
      <c r="H17" s="105">
        <v>30</v>
      </c>
      <c r="I17" s="106"/>
    </row>
    <row r="18" spans="1:9" s="107" customFormat="1" ht="12.75" customHeight="1" x14ac:dyDescent="0.3">
      <c r="A18" s="102" t="s">
        <v>243</v>
      </c>
      <c r="B18" s="109" t="s">
        <v>244</v>
      </c>
      <c r="C18" s="104"/>
      <c r="D18" s="105"/>
      <c r="E18" s="98"/>
      <c r="F18" s="105"/>
      <c r="G18" s="152"/>
      <c r="H18" s="105"/>
      <c r="I18" s="106"/>
    </row>
    <row r="19" spans="1:9" s="107" customFormat="1" ht="12.75" customHeight="1" x14ac:dyDescent="0.3">
      <c r="A19" s="102" t="s">
        <v>245</v>
      </c>
      <c r="B19" s="109" t="s">
        <v>246</v>
      </c>
      <c r="C19" s="104"/>
      <c r="D19" s="105"/>
      <c r="E19" s="98"/>
      <c r="F19" s="105"/>
      <c r="G19" s="105"/>
      <c r="H19" s="105"/>
      <c r="I19" s="106"/>
    </row>
    <row r="20" spans="1:9" s="95" customFormat="1" ht="18.75" x14ac:dyDescent="0.3">
      <c r="A20" s="91" t="s">
        <v>22</v>
      </c>
      <c r="B20" s="92" t="s">
        <v>247</v>
      </c>
      <c r="C20" s="110"/>
      <c r="D20" s="100"/>
      <c r="E20" s="98"/>
      <c r="F20" s="100"/>
      <c r="G20" s="100"/>
      <c r="H20" s="100">
        <v>20</v>
      </c>
      <c r="I20" s="101"/>
    </row>
    <row r="21" spans="1:9" s="107" customFormat="1" ht="28.5" customHeight="1" x14ac:dyDescent="0.3">
      <c r="A21" s="102" t="s">
        <v>114</v>
      </c>
      <c r="B21" s="137" t="s">
        <v>248</v>
      </c>
      <c r="C21" s="104"/>
      <c r="D21" s="105"/>
      <c r="E21" s="98"/>
      <c r="F21" s="105"/>
      <c r="G21" s="105"/>
      <c r="H21" s="105"/>
      <c r="I21" s="106"/>
    </row>
    <row r="22" spans="1:9" s="107" customFormat="1" ht="1.5" customHeight="1" x14ac:dyDescent="0.3">
      <c r="A22" s="102" t="s">
        <v>116</v>
      </c>
      <c r="B22" s="103" t="s">
        <v>249</v>
      </c>
      <c r="C22" s="104"/>
      <c r="D22" s="105"/>
      <c r="E22" s="98"/>
      <c r="F22" s="105"/>
      <c r="G22" s="105"/>
      <c r="H22" s="105"/>
      <c r="I22" s="106"/>
    </row>
    <row r="23" spans="1:9" s="107" customFormat="1" ht="18.75" x14ac:dyDescent="0.3">
      <c r="A23" s="102" t="s">
        <v>116</v>
      </c>
      <c r="B23" s="103" t="s">
        <v>251</v>
      </c>
      <c r="C23" s="104"/>
      <c r="D23" s="105"/>
      <c r="E23" s="98"/>
      <c r="F23" s="105"/>
      <c r="G23" s="105"/>
      <c r="H23" s="105"/>
      <c r="I23" s="106"/>
    </row>
    <row r="24" spans="1:9" s="107" customFormat="1" ht="26.25" customHeight="1" x14ac:dyDescent="0.3">
      <c r="A24" s="102" t="s">
        <v>250</v>
      </c>
      <c r="B24" s="137" t="s">
        <v>376</v>
      </c>
      <c r="C24" s="104"/>
      <c r="D24" s="105">
        <v>100</v>
      </c>
      <c r="E24" s="98"/>
      <c r="F24" s="105">
        <v>150</v>
      </c>
      <c r="G24" s="105"/>
      <c r="H24" s="105">
        <v>150</v>
      </c>
      <c r="I24" s="106"/>
    </row>
    <row r="25" spans="1:9" s="107" customFormat="1" ht="18.75" x14ac:dyDescent="0.3">
      <c r="A25" s="102" t="s">
        <v>252</v>
      </c>
      <c r="B25" s="103" t="s">
        <v>254</v>
      </c>
      <c r="C25" s="104">
        <v>215</v>
      </c>
      <c r="D25" s="105"/>
      <c r="E25" s="98"/>
      <c r="F25" s="105"/>
      <c r="G25" s="105"/>
      <c r="H25" s="105"/>
      <c r="I25" s="106"/>
    </row>
    <row r="26" spans="1:9" s="107" customFormat="1" ht="27" x14ac:dyDescent="0.3">
      <c r="A26" s="102" t="s">
        <v>253</v>
      </c>
      <c r="B26" s="137" t="s">
        <v>256</v>
      </c>
      <c r="C26" s="104"/>
      <c r="D26" s="105"/>
      <c r="E26" s="98"/>
      <c r="F26" s="105">
        <v>100</v>
      </c>
      <c r="G26" s="105"/>
      <c r="H26" s="105">
        <v>100</v>
      </c>
      <c r="I26" s="106"/>
    </row>
    <row r="27" spans="1:9" s="107" customFormat="1" ht="24.75" customHeight="1" x14ac:dyDescent="0.3">
      <c r="A27" s="102" t="s">
        <v>255</v>
      </c>
      <c r="B27" s="137" t="s">
        <v>377</v>
      </c>
      <c r="C27" s="104"/>
      <c r="D27" s="105">
        <v>30</v>
      </c>
      <c r="E27" s="98"/>
      <c r="F27" s="105">
        <v>100</v>
      </c>
      <c r="G27" s="105"/>
      <c r="H27" s="105"/>
      <c r="I27" s="106"/>
    </row>
    <row r="28" spans="1:9" s="107" customFormat="1" ht="27" hidden="1" x14ac:dyDescent="0.3">
      <c r="A28" s="102" t="s">
        <v>257</v>
      </c>
      <c r="B28" s="137" t="s">
        <v>259</v>
      </c>
      <c r="C28" s="104"/>
      <c r="D28" s="105"/>
      <c r="E28" s="98"/>
      <c r="F28" s="105"/>
      <c r="G28" s="105"/>
      <c r="H28" s="105"/>
      <c r="I28" s="106"/>
    </row>
    <row r="29" spans="1:9" s="107" customFormat="1" ht="18.75" x14ac:dyDescent="0.3">
      <c r="A29" s="102" t="s">
        <v>257</v>
      </c>
      <c r="B29" s="103" t="s">
        <v>261</v>
      </c>
      <c r="C29" s="104"/>
      <c r="D29" s="105">
        <v>175</v>
      </c>
      <c r="E29" s="98"/>
      <c r="F29" s="105"/>
      <c r="G29" s="105"/>
      <c r="H29" s="105"/>
      <c r="I29" s="106"/>
    </row>
    <row r="30" spans="1:9" s="107" customFormat="1" ht="18.75" x14ac:dyDescent="0.3">
      <c r="A30" s="102" t="s">
        <v>258</v>
      </c>
      <c r="B30" s="103" t="s">
        <v>352</v>
      </c>
      <c r="C30" s="104">
        <v>77</v>
      </c>
      <c r="D30" s="105"/>
      <c r="E30" s="98"/>
      <c r="F30" s="105"/>
      <c r="G30" s="105"/>
      <c r="H30" s="105"/>
      <c r="I30" s="106"/>
    </row>
    <row r="31" spans="1:9" s="107" customFormat="1" ht="27" hidden="1" customHeight="1" x14ac:dyDescent="0.3">
      <c r="A31" s="102" t="s">
        <v>260</v>
      </c>
      <c r="B31" s="103" t="s">
        <v>262</v>
      </c>
      <c r="C31" s="104"/>
      <c r="D31" s="105"/>
      <c r="E31" s="98"/>
      <c r="F31" s="105"/>
      <c r="G31" s="105"/>
      <c r="H31" s="105"/>
      <c r="I31" s="106"/>
    </row>
    <row r="32" spans="1:9" s="107" customFormat="1" ht="27" x14ac:dyDescent="0.3">
      <c r="A32" s="170" t="s">
        <v>337</v>
      </c>
      <c r="B32" s="137" t="s">
        <v>263</v>
      </c>
      <c r="C32" s="104"/>
      <c r="D32" s="105"/>
      <c r="E32" s="98"/>
      <c r="F32" s="105"/>
      <c r="G32" s="105"/>
      <c r="H32" s="105"/>
      <c r="I32" s="106"/>
    </row>
    <row r="33" spans="1:9" s="107" customFormat="1" ht="27" x14ac:dyDescent="0.3">
      <c r="A33" s="102" t="s">
        <v>338</v>
      </c>
      <c r="B33" s="137" t="s">
        <v>378</v>
      </c>
      <c r="C33" s="104"/>
      <c r="D33" s="105">
        <v>69</v>
      </c>
      <c r="E33" s="98"/>
      <c r="F33" s="105"/>
      <c r="G33" s="105"/>
      <c r="H33" s="105"/>
      <c r="I33" s="106"/>
    </row>
    <row r="34" spans="1:9" s="95" customFormat="1" ht="18.75" x14ac:dyDescent="0.3">
      <c r="A34" s="91" t="s">
        <v>23</v>
      </c>
      <c r="B34" s="92" t="s">
        <v>99</v>
      </c>
      <c r="C34" s="110">
        <v>39</v>
      </c>
      <c r="D34" s="100"/>
      <c r="E34" s="98"/>
      <c r="F34" s="100"/>
      <c r="G34" s="100">
        <f>G35</f>
        <v>0</v>
      </c>
      <c r="H34" s="100"/>
      <c r="I34" s="101">
        <f>I35</f>
        <v>0</v>
      </c>
    </row>
    <row r="35" spans="1:9" s="107" customFormat="1" ht="18.75" x14ac:dyDescent="0.3">
      <c r="A35" s="102" t="s">
        <v>119</v>
      </c>
      <c r="B35" s="103" t="s">
        <v>264</v>
      </c>
      <c r="C35" s="104">
        <v>39</v>
      </c>
      <c r="D35" s="105">
        <v>20</v>
      </c>
      <c r="E35" s="98"/>
      <c r="F35" s="105">
        <v>25</v>
      </c>
      <c r="G35" s="105"/>
      <c r="H35" s="105">
        <v>25</v>
      </c>
      <c r="I35" s="106"/>
    </row>
    <row r="36" spans="1:9" s="95" customFormat="1" ht="18.75" x14ac:dyDescent="0.3">
      <c r="A36" s="91" t="s">
        <v>24</v>
      </c>
      <c r="B36" s="92" t="s">
        <v>101</v>
      </c>
      <c r="C36" s="110">
        <v>10</v>
      </c>
      <c r="D36" s="100">
        <v>10</v>
      </c>
      <c r="E36" s="98"/>
      <c r="F36" s="100"/>
      <c r="G36" s="100"/>
      <c r="H36" s="100"/>
      <c r="I36" s="101"/>
    </row>
    <row r="37" spans="1:9" s="107" customFormat="1" ht="18.75" x14ac:dyDescent="0.3">
      <c r="A37" s="102" t="s">
        <v>265</v>
      </c>
      <c r="B37" s="103" t="s">
        <v>266</v>
      </c>
      <c r="C37" s="104"/>
      <c r="D37" s="105"/>
      <c r="E37" s="98"/>
      <c r="F37" s="105"/>
      <c r="G37" s="100"/>
      <c r="H37" s="105"/>
      <c r="I37" s="101"/>
    </row>
    <row r="38" spans="1:9" s="107" customFormat="1" ht="0.75" customHeight="1" x14ac:dyDescent="0.3">
      <c r="A38" s="102" t="s">
        <v>267</v>
      </c>
      <c r="B38" s="111" t="s">
        <v>268</v>
      </c>
      <c r="C38" s="104"/>
      <c r="D38" s="105"/>
      <c r="E38" s="98"/>
      <c r="F38" s="105"/>
      <c r="G38" s="100"/>
      <c r="H38" s="105"/>
      <c r="I38" s="106"/>
    </row>
    <row r="39" spans="1:9" s="95" customFormat="1" ht="18.75" x14ac:dyDescent="0.3">
      <c r="A39" s="91" t="s">
        <v>25</v>
      </c>
      <c r="B39" s="92" t="s">
        <v>160</v>
      </c>
      <c r="C39" s="110"/>
      <c r="D39" s="100"/>
      <c r="E39" s="98"/>
      <c r="F39" s="100"/>
      <c r="G39" s="100"/>
      <c r="H39" s="100">
        <f>SUM(H40:H41)</f>
        <v>0</v>
      </c>
      <c r="I39" s="101">
        <f>SUM(I40:I41)</f>
        <v>0</v>
      </c>
    </row>
    <row r="40" spans="1:9" s="107" customFormat="1" ht="18.75" x14ac:dyDescent="0.3">
      <c r="A40" s="102" t="s">
        <v>269</v>
      </c>
      <c r="B40" s="103" t="s">
        <v>270</v>
      </c>
      <c r="C40" s="104"/>
      <c r="D40" s="105"/>
      <c r="E40" s="98"/>
      <c r="F40" s="105"/>
      <c r="G40" s="100"/>
      <c r="H40" s="105"/>
      <c r="I40" s="106"/>
    </row>
    <row r="41" spans="1:9" s="107" customFormat="1" ht="18.75" x14ac:dyDescent="0.3">
      <c r="A41" s="102" t="s">
        <v>271</v>
      </c>
      <c r="B41" s="103" t="s">
        <v>272</v>
      </c>
      <c r="C41" s="104"/>
      <c r="D41" s="105"/>
      <c r="E41" s="98"/>
      <c r="F41" s="105"/>
      <c r="G41" s="100"/>
      <c r="H41" s="105"/>
      <c r="I41" s="106"/>
    </row>
    <row r="42" spans="1:9" s="90" customFormat="1" ht="18.75" x14ac:dyDescent="0.3">
      <c r="A42" s="96" t="s">
        <v>30</v>
      </c>
      <c r="B42" s="97" t="s">
        <v>273</v>
      </c>
      <c r="C42" s="98">
        <f>C8+C10</f>
        <v>394</v>
      </c>
      <c r="D42" s="98">
        <v>404</v>
      </c>
      <c r="E42" s="98"/>
      <c r="F42" s="98">
        <v>385</v>
      </c>
      <c r="G42" s="100"/>
      <c r="H42" s="98">
        <v>335</v>
      </c>
      <c r="I42" s="99"/>
    </row>
    <row r="43" spans="1:9" s="90" customFormat="1" ht="18.75" x14ac:dyDescent="0.3">
      <c r="A43" s="96" t="s">
        <v>32</v>
      </c>
      <c r="B43" s="97" t="s">
        <v>274</v>
      </c>
      <c r="C43" s="98">
        <v>394</v>
      </c>
      <c r="D43" s="98">
        <v>404</v>
      </c>
      <c r="E43" s="98"/>
      <c r="F43" s="98">
        <v>385</v>
      </c>
      <c r="G43" s="100"/>
      <c r="H43" s="98">
        <v>335</v>
      </c>
      <c r="I43" s="99"/>
    </row>
    <row r="44" spans="1:9" s="95" customFormat="1" ht="18.75" x14ac:dyDescent="0.3">
      <c r="A44" s="112" t="s">
        <v>66</v>
      </c>
      <c r="B44" s="92" t="s">
        <v>275</v>
      </c>
      <c r="C44" s="113">
        <v>183</v>
      </c>
      <c r="D44" s="113">
        <v>131</v>
      </c>
      <c r="E44" s="98"/>
      <c r="F44" s="113">
        <v>135</v>
      </c>
      <c r="G44" s="100"/>
      <c r="H44" s="113">
        <v>85</v>
      </c>
      <c r="I44" s="114"/>
    </row>
    <row r="45" spans="1:9" ht="18.75" x14ac:dyDescent="0.3">
      <c r="A45" s="102" t="s">
        <v>125</v>
      </c>
      <c r="B45" s="111" t="s">
        <v>276</v>
      </c>
      <c r="C45" s="105"/>
      <c r="D45" s="105"/>
      <c r="E45" s="98"/>
      <c r="F45" s="105"/>
      <c r="G45" s="100"/>
      <c r="H45" s="105"/>
      <c r="I45" s="106"/>
    </row>
    <row r="46" spans="1:9" ht="18.75" x14ac:dyDescent="0.3">
      <c r="A46" s="102" t="s">
        <v>161</v>
      </c>
      <c r="B46" s="111" t="s">
        <v>277</v>
      </c>
      <c r="C46" s="105"/>
      <c r="D46" s="105"/>
      <c r="E46" s="98"/>
      <c r="F46" s="105"/>
      <c r="G46" s="100"/>
      <c r="H46" s="105"/>
      <c r="I46" s="106"/>
    </row>
    <row r="47" spans="1:9" s="95" customFormat="1" ht="18.75" x14ac:dyDescent="0.3">
      <c r="A47" s="112" t="s">
        <v>88</v>
      </c>
      <c r="B47" s="92" t="s">
        <v>278</v>
      </c>
      <c r="C47" s="113">
        <v>61</v>
      </c>
      <c r="D47" s="113">
        <v>140</v>
      </c>
      <c r="E47" s="98"/>
      <c r="F47" s="113"/>
      <c r="G47" s="100"/>
      <c r="H47" s="113"/>
      <c r="I47" s="114"/>
    </row>
    <row r="48" spans="1:9" ht="18.75" x14ac:dyDescent="0.3">
      <c r="A48" s="102" t="s">
        <v>279</v>
      </c>
      <c r="B48" s="111" t="s">
        <v>280</v>
      </c>
      <c r="C48" s="105">
        <v>61</v>
      </c>
      <c r="D48" s="105">
        <v>140</v>
      </c>
      <c r="E48" s="98"/>
      <c r="F48" s="105">
        <v>190</v>
      </c>
      <c r="G48" s="100"/>
      <c r="H48" s="105">
        <v>190</v>
      </c>
      <c r="I48" s="106"/>
    </row>
    <row r="49" spans="1:9" s="95" customFormat="1" ht="18.75" x14ac:dyDescent="0.3">
      <c r="A49" s="112" t="s">
        <v>128</v>
      </c>
      <c r="B49" s="92" t="s">
        <v>281</v>
      </c>
      <c r="C49" s="113">
        <v>60</v>
      </c>
      <c r="D49" s="113">
        <v>50</v>
      </c>
      <c r="E49" s="98"/>
      <c r="F49" s="113">
        <v>60</v>
      </c>
      <c r="G49" s="100"/>
      <c r="H49" s="113">
        <v>60</v>
      </c>
      <c r="I49" s="114"/>
    </row>
    <row r="50" spans="1:9" s="95" customFormat="1" ht="18.75" x14ac:dyDescent="0.3">
      <c r="A50" s="112" t="s">
        <v>134</v>
      </c>
      <c r="B50" s="92" t="s">
        <v>282</v>
      </c>
      <c r="C50" s="113">
        <v>90</v>
      </c>
      <c r="D50" s="113">
        <v>83</v>
      </c>
      <c r="E50" s="98"/>
      <c r="F50" s="113">
        <v>40</v>
      </c>
      <c r="G50" s="100"/>
      <c r="H50" s="113">
        <v>40</v>
      </c>
      <c r="I50" s="114"/>
    </row>
    <row r="51" spans="1:9" s="95" customFormat="1" ht="15.75" x14ac:dyDescent="0.25">
      <c r="A51" s="112" t="s">
        <v>283</v>
      </c>
      <c r="B51" s="92" t="s">
        <v>284</v>
      </c>
      <c r="C51" s="113"/>
      <c r="D51" s="113"/>
      <c r="E51" s="113"/>
      <c r="F51" s="113"/>
      <c r="G51" s="113"/>
      <c r="H51" s="113"/>
      <c r="I51" s="114"/>
    </row>
    <row r="52" spans="1:9" s="117" customFormat="1" ht="37.5" x14ac:dyDescent="0.3">
      <c r="A52" s="96" t="s">
        <v>68</v>
      </c>
      <c r="B52" s="153" t="s">
        <v>285</v>
      </c>
      <c r="C52" s="115"/>
      <c r="D52" s="115"/>
      <c r="E52" s="115"/>
      <c r="F52" s="115"/>
      <c r="G52" s="115"/>
      <c r="H52" s="115"/>
      <c r="I52" s="116"/>
    </row>
    <row r="53" spans="1:9" s="95" customFormat="1" ht="15.75" x14ac:dyDescent="0.25">
      <c r="A53" s="112" t="s">
        <v>286</v>
      </c>
      <c r="B53" s="92" t="s">
        <v>287</v>
      </c>
      <c r="C53" s="113">
        <v>90</v>
      </c>
      <c r="D53" s="113">
        <v>83</v>
      </c>
      <c r="E53" s="113"/>
      <c r="F53" s="113"/>
      <c r="G53" s="113"/>
      <c r="H53" s="113"/>
      <c r="I53" s="114"/>
    </row>
    <row r="54" spans="1:9" s="95" customFormat="1" ht="16.5" thickBot="1" x14ac:dyDescent="0.3">
      <c r="A54" s="118" t="s">
        <v>288</v>
      </c>
      <c r="B54" s="119" t="s">
        <v>289</v>
      </c>
      <c r="C54" s="120">
        <v>60</v>
      </c>
      <c r="D54" s="120">
        <v>50</v>
      </c>
      <c r="E54" s="120"/>
      <c r="F54" s="120"/>
      <c r="G54" s="120"/>
      <c r="H54" s="120"/>
      <c r="I54" s="121"/>
    </row>
    <row r="56" spans="1:9" ht="52.5" customHeight="1" x14ac:dyDescent="0.25">
      <c r="A56" s="167"/>
      <c r="B56" s="166" t="s">
        <v>335</v>
      </c>
      <c r="C56" s="166"/>
    </row>
  </sheetData>
  <mergeCells count="2">
    <mergeCell ref="F2:I2"/>
    <mergeCell ref="A4:I4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5"/>
  <sheetViews>
    <sheetView topLeftCell="A46" workbookViewId="0">
      <selection activeCell="H42" sqref="H42"/>
    </sheetView>
  </sheetViews>
  <sheetFormatPr defaultColWidth="8.85546875" defaultRowHeight="15" x14ac:dyDescent="0.25"/>
  <cols>
    <col min="1" max="1" width="6.28515625" style="30" customWidth="1"/>
    <col min="2" max="2" width="21.85546875" style="30" customWidth="1"/>
    <col min="3" max="4" width="9.7109375" style="30" customWidth="1"/>
    <col min="5" max="5" width="6.42578125" style="30" customWidth="1"/>
    <col min="6" max="6" width="9.7109375" style="30" customWidth="1"/>
    <col min="7" max="7" width="6.7109375" style="30" customWidth="1"/>
    <col min="8" max="8" width="9.7109375" style="30" customWidth="1"/>
    <col min="9" max="9" width="9.5703125" style="30" customWidth="1"/>
    <col min="10" max="16384" width="8.85546875" style="30"/>
  </cols>
  <sheetData>
    <row r="1" spans="1:9" ht="73.5" customHeight="1" x14ac:dyDescent="0.25">
      <c r="F1" s="197" t="s">
        <v>208</v>
      </c>
      <c r="G1" s="197"/>
      <c r="H1" s="197"/>
      <c r="I1" s="197"/>
    </row>
    <row r="2" spans="1:9" ht="35.25" customHeight="1" thickBot="1" x14ac:dyDescent="0.3">
      <c r="A2" s="200" t="s">
        <v>367</v>
      </c>
      <c r="B2" s="200"/>
      <c r="C2" s="200"/>
      <c r="D2" s="200"/>
      <c r="E2" s="200"/>
      <c r="F2" s="200"/>
      <c r="G2" s="200"/>
      <c r="H2" s="200"/>
      <c r="I2" s="200"/>
    </row>
    <row r="3" spans="1:9" ht="62.25" customHeight="1" thickBot="1" x14ac:dyDescent="0.3">
      <c r="A3" s="31" t="s">
        <v>0</v>
      </c>
      <c r="B3" s="32" t="s">
        <v>1</v>
      </c>
      <c r="C3" s="32" t="s">
        <v>357</v>
      </c>
      <c r="D3" s="32" t="s">
        <v>339</v>
      </c>
      <c r="E3" s="32" t="s">
        <v>368</v>
      </c>
      <c r="F3" s="32" t="s">
        <v>346</v>
      </c>
      <c r="G3" s="32" t="s">
        <v>351</v>
      </c>
      <c r="H3" s="32" t="s">
        <v>359</v>
      </c>
      <c r="I3" s="32" t="s">
        <v>363</v>
      </c>
    </row>
    <row r="4" spans="1:9" ht="29.25" thickBot="1" x14ac:dyDescent="0.3">
      <c r="A4" s="43" t="s">
        <v>2</v>
      </c>
      <c r="B4" s="44" t="s">
        <v>89</v>
      </c>
      <c r="C4" s="34">
        <f>SUM(C5+C8)</f>
        <v>6711861</v>
      </c>
      <c r="D4" s="34">
        <f>SUM(D5+D8)</f>
        <v>6728434</v>
      </c>
      <c r="E4" s="51">
        <f>SUM(D4/C4*100-100)</f>
        <v>0.2469210849271235</v>
      </c>
      <c r="F4" s="34">
        <f>SUM(F5:F8)</f>
        <v>6465000</v>
      </c>
      <c r="G4" s="51">
        <f>SUM(F4/D4*100-100)</f>
        <v>-3.9152349566035696</v>
      </c>
      <c r="H4" s="34">
        <f>SUM(H5+H8)</f>
        <v>6117815</v>
      </c>
      <c r="I4" s="51">
        <f>SUM(H4/F4*100-100)</f>
        <v>-5.370224284609435</v>
      </c>
    </row>
    <row r="5" spans="1:9" ht="15.75" thickBot="1" x14ac:dyDescent="0.3">
      <c r="A5" s="43" t="s">
        <v>4</v>
      </c>
      <c r="B5" s="44" t="s">
        <v>90</v>
      </c>
      <c r="C5" s="34">
        <f>C6+C7</f>
        <v>1951</v>
      </c>
      <c r="D5" s="34">
        <f>D6+D7</f>
        <v>434</v>
      </c>
      <c r="E5" s="51">
        <f t="shared" ref="E5:E53" si="0">SUM(D5/C5*100-100)</f>
        <v>-77.754997437211685</v>
      </c>
      <c r="F5" s="34">
        <f>F6+F7</f>
        <v>0</v>
      </c>
      <c r="G5" s="51">
        <f>SUM(F5/D5*100-100)</f>
        <v>-100</v>
      </c>
      <c r="H5" s="34">
        <f>H6+H7</f>
        <v>0</v>
      </c>
      <c r="I5" s="51" t="e">
        <f t="shared" ref="I5:I53" si="1">SUM(H5/F5*100-100)</f>
        <v>#DIV/0!</v>
      </c>
    </row>
    <row r="6" spans="1:9" ht="15.75" thickBot="1" x14ac:dyDescent="0.3">
      <c r="A6" s="43" t="s">
        <v>91</v>
      </c>
      <c r="B6" s="45" t="s">
        <v>92</v>
      </c>
      <c r="C6" s="35">
        <v>1951</v>
      </c>
      <c r="D6" s="35">
        <v>434</v>
      </c>
      <c r="E6" s="51">
        <f t="shared" si="0"/>
        <v>-77.754997437211685</v>
      </c>
      <c r="F6" s="35">
        <v>0</v>
      </c>
      <c r="G6" s="51">
        <f>SUM(F6/D6*100-100)</f>
        <v>-100</v>
      </c>
      <c r="H6" s="35">
        <v>0</v>
      </c>
      <c r="I6" s="51" t="e">
        <f t="shared" si="1"/>
        <v>#DIV/0!</v>
      </c>
    </row>
    <row r="7" spans="1:9" ht="15.75" customHeight="1" thickBot="1" x14ac:dyDescent="0.3">
      <c r="A7" s="43" t="s">
        <v>205</v>
      </c>
      <c r="B7" s="45" t="s">
        <v>206</v>
      </c>
      <c r="C7" s="35"/>
      <c r="D7" s="35"/>
      <c r="E7" s="51"/>
      <c r="F7" s="35"/>
      <c r="G7" s="51"/>
      <c r="H7" s="35"/>
      <c r="I7" s="51"/>
    </row>
    <row r="8" spans="1:9" ht="15.75" thickBot="1" x14ac:dyDescent="0.3">
      <c r="A8" s="43" t="s">
        <v>6</v>
      </c>
      <c r="B8" s="44" t="s">
        <v>93</v>
      </c>
      <c r="C8" s="34">
        <f>SUM(C9:C14)</f>
        <v>6709910</v>
      </c>
      <c r="D8" s="34">
        <f>SUM(D9:D14)</f>
        <v>6728000</v>
      </c>
      <c r="E8" s="51">
        <f t="shared" si="0"/>
        <v>0.2696012316111478</v>
      </c>
      <c r="F8" s="34">
        <f>SUM(F9:F13)</f>
        <v>6465000</v>
      </c>
      <c r="G8" s="51">
        <f t="shared" ref="G8:G53" si="2">SUM(F8/D8*100-100)</f>
        <v>-3.909036860879894</v>
      </c>
      <c r="H8" s="34">
        <f>SUM(H9:H14)</f>
        <v>6117815</v>
      </c>
      <c r="I8" s="51">
        <f t="shared" si="1"/>
        <v>-5.370224284609435</v>
      </c>
    </row>
    <row r="9" spans="1:9" ht="15.75" thickBot="1" x14ac:dyDescent="0.3">
      <c r="A9" s="43" t="s">
        <v>94</v>
      </c>
      <c r="B9" s="45" t="s">
        <v>95</v>
      </c>
      <c r="C9" s="35">
        <v>4166287</v>
      </c>
      <c r="D9" s="35">
        <v>4150000</v>
      </c>
      <c r="E9" s="51">
        <f t="shared" si="0"/>
        <v>-0.39092362096033639</v>
      </c>
      <c r="F9" s="35">
        <v>4030000</v>
      </c>
      <c r="G9" s="51">
        <f t="shared" si="2"/>
        <v>-2.8915662650602485</v>
      </c>
      <c r="H9" s="35">
        <v>3800000</v>
      </c>
      <c r="I9" s="51">
        <f t="shared" si="1"/>
        <v>-5.707196029776668</v>
      </c>
    </row>
    <row r="10" spans="1:9" ht="15.75" thickBot="1" x14ac:dyDescent="0.3">
      <c r="A10" s="43" t="s">
        <v>96</v>
      </c>
      <c r="B10" s="45" t="s">
        <v>97</v>
      </c>
      <c r="C10" s="35">
        <v>769427</v>
      </c>
      <c r="D10" s="35">
        <v>750000</v>
      </c>
      <c r="E10" s="51">
        <f t="shared" si="0"/>
        <v>-2.5248659067071912</v>
      </c>
      <c r="F10" s="35">
        <v>650000</v>
      </c>
      <c r="G10" s="51">
        <f t="shared" si="2"/>
        <v>-13.333333333333329</v>
      </c>
      <c r="H10" s="35">
        <v>600000</v>
      </c>
      <c r="I10" s="51">
        <f t="shared" si="1"/>
        <v>-7.6923076923076934</v>
      </c>
    </row>
    <row r="11" spans="1:9" ht="15.75" thickBot="1" x14ac:dyDescent="0.3">
      <c r="A11" s="43" t="s">
        <v>98</v>
      </c>
      <c r="B11" s="45" t="s">
        <v>99</v>
      </c>
      <c r="C11" s="35">
        <v>71488</v>
      </c>
      <c r="D11" s="35">
        <v>65000</v>
      </c>
      <c r="E11" s="51">
        <f t="shared" si="0"/>
        <v>-9.0756490599820978</v>
      </c>
      <c r="F11" s="35">
        <v>55000</v>
      </c>
      <c r="G11" s="51">
        <f t="shared" si="2"/>
        <v>-15.384615384615387</v>
      </c>
      <c r="H11" s="35">
        <v>52815</v>
      </c>
      <c r="I11" s="51">
        <f t="shared" si="1"/>
        <v>-3.9727272727272691</v>
      </c>
    </row>
    <row r="12" spans="1:9" ht="30.75" thickBot="1" x14ac:dyDescent="0.3">
      <c r="A12" s="43" t="s">
        <v>100</v>
      </c>
      <c r="B12" s="45" t="s">
        <v>101</v>
      </c>
      <c r="C12" s="35">
        <v>1702708</v>
      </c>
      <c r="D12" s="35">
        <v>1763000</v>
      </c>
      <c r="E12" s="51">
        <f t="shared" si="0"/>
        <v>3.5409477138769603</v>
      </c>
      <c r="F12" s="35">
        <v>1730000</v>
      </c>
      <c r="G12" s="51">
        <f t="shared" si="2"/>
        <v>-1.8718094157685812</v>
      </c>
      <c r="H12" s="35">
        <v>1665000</v>
      </c>
      <c r="I12" s="51">
        <f t="shared" si="1"/>
        <v>-3.7572254335260169</v>
      </c>
    </row>
    <row r="13" spans="1:9" ht="15.75" thickBot="1" x14ac:dyDescent="0.3">
      <c r="A13" s="43" t="s">
        <v>102</v>
      </c>
      <c r="B13" s="45" t="s">
        <v>160</v>
      </c>
      <c r="C13" s="35"/>
      <c r="D13" s="35"/>
      <c r="E13" s="51"/>
      <c r="F13" s="35"/>
      <c r="G13" s="51"/>
      <c r="H13" s="35"/>
      <c r="I13" s="51"/>
    </row>
    <row r="14" spans="1:9" ht="15.75" thickBot="1" x14ac:dyDescent="0.3">
      <c r="A14" s="43" t="s">
        <v>159</v>
      </c>
      <c r="B14" s="45" t="s">
        <v>103</v>
      </c>
      <c r="C14" s="35"/>
      <c r="D14" s="35"/>
      <c r="E14" s="51"/>
      <c r="F14" s="35"/>
      <c r="G14" s="51"/>
      <c r="H14" s="35"/>
      <c r="I14" s="51"/>
    </row>
    <row r="15" spans="1:9" ht="15.75" thickBot="1" x14ac:dyDescent="0.3">
      <c r="A15" s="43" t="s">
        <v>104</v>
      </c>
      <c r="B15" s="44" t="s">
        <v>105</v>
      </c>
      <c r="C15" s="35"/>
      <c r="D15" s="35"/>
      <c r="E15" s="51"/>
      <c r="F15" s="35"/>
      <c r="G15" s="51"/>
      <c r="H15" s="35"/>
      <c r="I15" s="51"/>
    </row>
    <row r="16" spans="1:9" ht="15.75" thickBot="1" x14ac:dyDescent="0.3">
      <c r="A16" s="43" t="s">
        <v>7</v>
      </c>
      <c r="B16" s="44" t="s">
        <v>106</v>
      </c>
      <c r="C16" s="35"/>
      <c r="D16" s="35"/>
      <c r="E16" s="51"/>
      <c r="F16" s="35"/>
      <c r="G16" s="51"/>
      <c r="H16" s="35"/>
      <c r="I16" s="51"/>
    </row>
    <row r="17" spans="1:9" ht="29.25" thickBot="1" x14ac:dyDescent="0.3">
      <c r="A17" s="43" t="s">
        <v>17</v>
      </c>
      <c r="B17" s="44" t="s">
        <v>107</v>
      </c>
      <c r="C17" s="34">
        <v>1184576</v>
      </c>
      <c r="D17" s="34">
        <f>SUM(D18+D22+D25+D28)</f>
        <v>1008272</v>
      </c>
      <c r="E17" s="51">
        <f t="shared" si="0"/>
        <v>-14.883300016208338</v>
      </c>
      <c r="F17" s="34">
        <f>SUM(F18+F22+F25+F28)</f>
        <v>1106000</v>
      </c>
      <c r="G17" s="51">
        <f t="shared" si="2"/>
        <v>9.6926226256406949</v>
      </c>
      <c r="H17" s="34">
        <f>SUM(H18+H22+H25+H28)</f>
        <v>1110000</v>
      </c>
      <c r="I17" s="51">
        <f t="shared" si="1"/>
        <v>0.36166365280290336</v>
      </c>
    </row>
    <row r="18" spans="1:9" ht="48" customHeight="1" thickBot="1" x14ac:dyDescent="0.3">
      <c r="A18" s="43" t="s">
        <v>19</v>
      </c>
      <c r="B18" s="44" t="s">
        <v>108</v>
      </c>
      <c r="C18" s="34">
        <v>224729</v>
      </c>
      <c r="D18" s="34">
        <f>SUM(D20:D21)</f>
        <v>215000</v>
      </c>
      <c r="E18" s="51">
        <f t="shared" si="0"/>
        <v>-4.3292142981101733</v>
      </c>
      <c r="F18" s="34">
        <f>SUM(F19+F21)</f>
        <v>305000</v>
      </c>
      <c r="G18" s="51">
        <f t="shared" si="2"/>
        <v>41.860465116279073</v>
      </c>
      <c r="H18" s="34">
        <f>SUM(H19+H21)</f>
        <v>305000</v>
      </c>
      <c r="I18" s="51">
        <f t="shared" si="1"/>
        <v>0</v>
      </c>
    </row>
    <row r="19" spans="1:9" ht="15.75" thickBot="1" x14ac:dyDescent="0.3">
      <c r="A19" s="43" t="s">
        <v>20</v>
      </c>
      <c r="B19" s="46" t="s">
        <v>109</v>
      </c>
      <c r="C19" s="35">
        <v>224729</v>
      </c>
      <c r="D19" s="35">
        <v>215000</v>
      </c>
      <c r="E19" s="51">
        <f t="shared" si="0"/>
        <v>-4.3292142981101733</v>
      </c>
      <c r="F19" s="35">
        <v>300000</v>
      </c>
      <c r="G19" s="51">
        <f t="shared" si="2"/>
        <v>39.534883720930225</v>
      </c>
      <c r="H19" s="35">
        <v>300000</v>
      </c>
      <c r="I19" s="51">
        <f t="shared" si="1"/>
        <v>0</v>
      </c>
    </row>
    <row r="20" spans="1:9" ht="45.75" thickBot="1" x14ac:dyDescent="0.3">
      <c r="A20" s="43" t="s">
        <v>110</v>
      </c>
      <c r="B20" s="46" t="s">
        <v>111</v>
      </c>
      <c r="C20" s="35">
        <v>221287</v>
      </c>
      <c r="D20" s="35">
        <v>210000</v>
      </c>
      <c r="E20" s="51">
        <f t="shared" si="0"/>
        <v>-5.100615942192718</v>
      </c>
      <c r="F20" s="35">
        <v>250000</v>
      </c>
      <c r="G20" s="51">
        <f t="shared" si="2"/>
        <v>19.047619047619051</v>
      </c>
      <c r="H20" s="35">
        <v>250000</v>
      </c>
      <c r="I20" s="51">
        <f t="shared" si="1"/>
        <v>0</v>
      </c>
    </row>
    <row r="21" spans="1:9" ht="30.75" thickBot="1" x14ac:dyDescent="0.3">
      <c r="A21" s="43" t="s">
        <v>21</v>
      </c>
      <c r="B21" s="46" t="s">
        <v>112</v>
      </c>
      <c r="C21" s="35">
        <v>3442</v>
      </c>
      <c r="D21" s="35">
        <v>5000</v>
      </c>
      <c r="E21" s="51">
        <f t="shared" si="0"/>
        <v>45.264381173736183</v>
      </c>
      <c r="F21" s="35">
        <v>5000</v>
      </c>
      <c r="G21" s="51">
        <f t="shared" si="2"/>
        <v>0</v>
      </c>
      <c r="H21" s="35">
        <v>5000</v>
      </c>
      <c r="I21" s="51">
        <f t="shared" si="1"/>
        <v>0</v>
      </c>
    </row>
    <row r="22" spans="1:9" ht="29.25" thickBot="1" x14ac:dyDescent="0.3">
      <c r="A22" s="43" t="s">
        <v>22</v>
      </c>
      <c r="B22" s="44" t="s">
        <v>113</v>
      </c>
      <c r="C22" s="34">
        <f>SUM(C23:C24)</f>
        <v>500166</v>
      </c>
      <c r="D22" s="34">
        <f>SUM(D23:D24)</f>
        <v>515000</v>
      </c>
      <c r="E22" s="51">
        <f t="shared" si="0"/>
        <v>2.9658153493040231</v>
      </c>
      <c r="F22" s="34">
        <f>SUM(F23:F24)</f>
        <v>515000</v>
      </c>
      <c r="G22" s="51">
        <f t="shared" si="2"/>
        <v>0</v>
      </c>
      <c r="H22" s="34">
        <f>SUM(H23:H24)</f>
        <v>515000</v>
      </c>
      <c r="I22" s="51">
        <f t="shared" si="1"/>
        <v>0</v>
      </c>
    </row>
    <row r="23" spans="1:9" ht="15.75" thickBot="1" x14ac:dyDescent="0.3">
      <c r="A23" s="43" t="s">
        <v>114</v>
      </c>
      <c r="B23" s="46" t="s">
        <v>115</v>
      </c>
      <c r="C23" s="35">
        <v>465774</v>
      </c>
      <c r="D23" s="35">
        <v>480000</v>
      </c>
      <c r="E23" s="51">
        <f t="shared" si="0"/>
        <v>3.0542709554419076</v>
      </c>
      <c r="F23" s="35">
        <v>480000</v>
      </c>
      <c r="G23" s="51">
        <f t="shared" si="2"/>
        <v>0</v>
      </c>
      <c r="H23" s="35">
        <v>480000</v>
      </c>
      <c r="I23" s="51">
        <f t="shared" si="1"/>
        <v>0</v>
      </c>
    </row>
    <row r="24" spans="1:9" ht="15.75" thickBot="1" x14ac:dyDescent="0.3">
      <c r="A24" s="43" t="s">
        <v>116</v>
      </c>
      <c r="B24" s="46" t="s">
        <v>117</v>
      </c>
      <c r="C24" s="35">
        <v>34392</v>
      </c>
      <c r="D24" s="35">
        <v>35000</v>
      </c>
      <c r="E24" s="51">
        <f t="shared" si="0"/>
        <v>1.7678529890672365</v>
      </c>
      <c r="F24" s="35">
        <v>35000</v>
      </c>
      <c r="G24" s="51">
        <f t="shared" si="2"/>
        <v>0</v>
      </c>
      <c r="H24" s="35">
        <v>35000</v>
      </c>
      <c r="I24" s="51">
        <f t="shared" si="1"/>
        <v>0</v>
      </c>
    </row>
    <row r="25" spans="1:9" ht="26.25" customHeight="1" thickBot="1" x14ac:dyDescent="0.3">
      <c r="A25" s="43" t="s">
        <v>23</v>
      </c>
      <c r="B25" s="44" t="s">
        <v>118</v>
      </c>
      <c r="C25" s="34">
        <v>41273</v>
      </c>
      <c r="D25" s="35">
        <v>36000</v>
      </c>
      <c r="E25" s="51">
        <f t="shared" si="0"/>
        <v>-12.775906767135908</v>
      </c>
      <c r="F25" s="35">
        <v>36000</v>
      </c>
      <c r="G25" s="51">
        <f t="shared" si="2"/>
        <v>0</v>
      </c>
      <c r="H25" s="174">
        <v>40000</v>
      </c>
      <c r="I25" s="51">
        <f t="shared" si="1"/>
        <v>11.111111111111114</v>
      </c>
    </row>
    <row r="26" spans="1:9" ht="13.5" customHeight="1" thickBot="1" x14ac:dyDescent="0.3">
      <c r="A26" s="43" t="s">
        <v>119</v>
      </c>
      <c r="B26" s="46" t="s">
        <v>342</v>
      </c>
      <c r="C26" s="35"/>
      <c r="D26" s="35"/>
      <c r="E26" s="51"/>
      <c r="F26" s="35"/>
      <c r="G26" s="51"/>
      <c r="H26" s="174"/>
      <c r="I26" s="51"/>
    </row>
    <row r="27" spans="1:9" ht="25.5" customHeight="1" thickBot="1" x14ac:dyDescent="0.3">
      <c r="A27" s="43" t="s">
        <v>120</v>
      </c>
      <c r="B27" s="46" t="s">
        <v>118</v>
      </c>
      <c r="C27" s="35">
        <v>41273</v>
      </c>
      <c r="D27" s="35">
        <v>45000</v>
      </c>
      <c r="E27" s="51">
        <f t="shared" si="0"/>
        <v>9.030116541080119</v>
      </c>
      <c r="F27" s="35">
        <v>45000</v>
      </c>
      <c r="G27" s="51">
        <f t="shared" si="2"/>
        <v>0</v>
      </c>
      <c r="H27" s="174">
        <v>45000</v>
      </c>
      <c r="I27" s="51">
        <f t="shared" si="1"/>
        <v>0</v>
      </c>
    </row>
    <row r="28" spans="1:9" ht="29.25" thickBot="1" x14ac:dyDescent="0.3">
      <c r="A28" s="43" t="s">
        <v>24</v>
      </c>
      <c r="B28" s="44" t="s">
        <v>121</v>
      </c>
      <c r="C28" s="34">
        <v>459681</v>
      </c>
      <c r="D28" s="34">
        <v>242272</v>
      </c>
      <c r="E28" s="51">
        <f t="shared" si="0"/>
        <v>-47.295624574433134</v>
      </c>
      <c r="F28" s="34">
        <v>250000</v>
      </c>
      <c r="G28" s="51">
        <f t="shared" si="2"/>
        <v>3.1898031964073397</v>
      </c>
      <c r="H28" s="34">
        <v>250000</v>
      </c>
      <c r="I28" s="51">
        <f t="shared" si="1"/>
        <v>0</v>
      </c>
    </row>
    <row r="29" spans="1:9" x14ac:dyDescent="0.25">
      <c r="A29" s="60" t="s">
        <v>30</v>
      </c>
      <c r="B29" s="61" t="s">
        <v>122</v>
      </c>
      <c r="C29" s="62">
        <f>SUM(C4+C17)</f>
        <v>7896437</v>
      </c>
      <c r="D29" s="62">
        <f>SUM(D4+D17)</f>
        <v>7736706</v>
      </c>
      <c r="E29" s="63">
        <f t="shared" si="0"/>
        <v>-2.0228237115043157</v>
      </c>
      <c r="F29" s="62">
        <f>SUM(F4+F17)</f>
        <v>7571000</v>
      </c>
      <c r="G29" s="63">
        <f t="shared" si="2"/>
        <v>-2.1418159097683258</v>
      </c>
      <c r="H29" s="62">
        <f>SUM(H4+H17)</f>
        <v>7227815</v>
      </c>
      <c r="I29" s="63">
        <f t="shared" si="1"/>
        <v>-4.5328886540747675</v>
      </c>
    </row>
    <row r="30" spans="1:9" ht="29.25" thickBot="1" x14ac:dyDescent="0.3">
      <c r="A30" s="56" t="s">
        <v>32</v>
      </c>
      <c r="B30" s="57" t="s">
        <v>123</v>
      </c>
      <c r="C30" s="58">
        <f>SUM(C31+C38)</f>
        <v>3940298</v>
      </c>
      <c r="D30" s="58">
        <f>SUM(D31+D38)</f>
        <v>3898301</v>
      </c>
      <c r="E30" s="59">
        <f t="shared" si="0"/>
        <v>-1.0658330918118395</v>
      </c>
      <c r="F30" s="58">
        <f>SUM(F31+F38)</f>
        <v>4046301</v>
      </c>
      <c r="G30" s="59">
        <f t="shared" si="2"/>
        <v>3.7965257172291302</v>
      </c>
      <c r="H30" s="58">
        <f>SUM(H31+H38)</f>
        <v>4094301</v>
      </c>
      <c r="I30" s="59">
        <f t="shared" si="1"/>
        <v>1.1862686438799415</v>
      </c>
    </row>
    <row r="31" spans="1:9" ht="15.75" thickBot="1" x14ac:dyDescent="0.3">
      <c r="A31" s="43" t="s">
        <v>66</v>
      </c>
      <c r="B31" s="44" t="s">
        <v>124</v>
      </c>
      <c r="C31" s="34">
        <f>SUM(C32:C33)</f>
        <v>3571805</v>
      </c>
      <c r="D31" s="34">
        <v>3461808</v>
      </c>
      <c r="E31" s="51">
        <f t="shared" si="0"/>
        <v>-3.0795914110652802</v>
      </c>
      <c r="F31" s="34">
        <v>3561808</v>
      </c>
      <c r="G31" s="51">
        <f t="shared" si="2"/>
        <v>2.8886639582553357</v>
      </c>
      <c r="H31" s="34">
        <v>3561808</v>
      </c>
      <c r="I31" s="51">
        <f t="shared" si="1"/>
        <v>0</v>
      </c>
    </row>
    <row r="32" spans="1:9" ht="15.75" thickBot="1" x14ac:dyDescent="0.3">
      <c r="A32" s="43" t="s">
        <v>125</v>
      </c>
      <c r="B32" s="45" t="s">
        <v>126</v>
      </c>
      <c r="C32" s="35">
        <v>3571802</v>
      </c>
      <c r="D32" s="35">
        <v>3571802</v>
      </c>
      <c r="E32" s="51">
        <f t="shared" si="0"/>
        <v>0</v>
      </c>
      <c r="F32" s="35">
        <v>3571802</v>
      </c>
      <c r="G32" s="51">
        <f t="shared" si="2"/>
        <v>0</v>
      </c>
      <c r="H32" s="35">
        <v>3571802</v>
      </c>
      <c r="I32" s="51">
        <f t="shared" si="1"/>
        <v>0</v>
      </c>
    </row>
    <row r="33" spans="1:9" ht="15.75" thickBot="1" x14ac:dyDescent="0.3">
      <c r="A33" s="43" t="s">
        <v>161</v>
      </c>
      <c r="B33" s="45" t="s">
        <v>162</v>
      </c>
      <c r="C33" s="35">
        <v>3</v>
      </c>
      <c r="D33" s="35">
        <v>3</v>
      </c>
      <c r="E33" s="51">
        <f t="shared" si="0"/>
        <v>0</v>
      </c>
      <c r="F33" s="35">
        <v>3</v>
      </c>
      <c r="G33" s="51">
        <f t="shared" si="2"/>
        <v>0</v>
      </c>
      <c r="H33" s="35">
        <v>3</v>
      </c>
      <c r="I33" s="51">
        <f t="shared" si="1"/>
        <v>0</v>
      </c>
    </row>
    <row r="34" spans="1:9" ht="26.25" customHeight="1" thickBot="1" x14ac:dyDescent="0.3">
      <c r="A34" s="43" t="s">
        <v>88</v>
      </c>
      <c r="B34" s="44" t="s">
        <v>127</v>
      </c>
      <c r="C34" s="35"/>
      <c r="D34" s="35"/>
      <c r="E34" s="51"/>
      <c r="F34" s="35"/>
      <c r="G34" s="51"/>
      <c r="H34" s="35"/>
      <c r="I34" s="51"/>
    </row>
    <row r="35" spans="1:9" ht="13.5" customHeight="1" thickBot="1" x14ac:dyDescent="0.3">
      <c r="A35" s="43" t="s">
        <v>128</v>
      </c>
      <c r="B35" s="44" t="s">
        <v>129</v>
      </c>
      <c r="C35" s="35"/>
      <c r="D35" s="35"/>
      <c r="E35" s="51"/>
      <c r="F35" s="35"/>
      <c r="G35" s="51"/>
      <c r="H35" s="35"/>
      <c r="I35" s="51"/>
    </row>
    <row r="36" spans="1:9" ht="12" customHeight="1" thickBot="1" x14ac:dyDescent="0.3">
      <c r="A36" s="43" t="s">
        <v>130</v>
      </c>
      <c r="B36" s="46" t="s">
        <v>131</v>
      </c>
      <c r="C36" s="35"/>
      <c r="D36" s="35"/>
      <c r="E36" s="51"/>
      <c r="F36" s="35"/>
      <c r="G36" s="51"/>
      <c r="H36" s="35"/>
      <c r="I36" s="51"/>
    </row>
    <row r="37" spans="1:9" ht="12" customHeight="1" thickBot="1" x14ac:dyDescent="0.3">
      <c r="A37" s="43" t="s">
        <v>132</v>
      </c>
      <c r="B37" s="46" t="s">
        <v>133</v>
      </c>
      <c r="C37" s="35"/>
      <c r="D37" s="35"/>
      <c r="E37" s="51"/>
      <c r="F37" s="35"/>
      <c r="G37" s="51"/>
      <c r="H37" s="35"/>
      <c r="I37" s="51"/>
    </row>
    <row r="38" spans="1:9" ht="29.25" thickBot="1" x14ac:dyDescent="0.3">
      <c r="A38" s="43" t="s">
        <v>134</v>
      </c>
      <c r="B38" s="44" t="s">
        <v>135</v>
      </c>
      <c r="C38" s="34">
        <f>SUM(C39+C40)</f>
        <v>368493</v>
      </c>
      <c r="D38" s="34">
        <f>SUM(D39+D40)</f>
        <v>436493</v>
      </c>
      <c r="E38" s="51">
        <f t="shared" si="0"/>
        <v>18.453539144569902</v>
      </c>
      <c r="F38" s="34">
        <f>SUM(F39:F40)</f>
        <v>484493</v>
      </c>
      <c r="G38" s="51">
        <f t="shared" si="2"/>
        <v>10.996739924809788</v>
      </c>
      <c r="H38" s="34">
        <f>SUM(H39:H40)</f>
        <v>532493</v>
      </c>
      <c r="I38" s="51">
        <f t="shared" si="1"/>
        <v>9.9072638820375118</v>
      </c>
    </row>
    <row r="39" spans="1:9" ht="30.75" thickBot="1" x14ac:dyDescent="0.3">
      <c r="A39" s="43" t="s">
        <v>136</v>
      </c>
      <c r="B39" s="46" t="s">
        <v>137</v>
      </c>
      <c r="C39" s="35">
        <v>278078</v>
      </c>
      <c r="D39" s="35">
        <v>68000</v>
      </c>
      <c r="E39" s="51">
        <f t="shared" si="0"/>
        <v>-75.54642941908385</v>
      </c>
      <c r="F39" s="35">
        <v>48000</v>
      </c>
      <c r="G39" s="51">
        <f t="shared" si="2"/>
        <v>-29.411764705882348</v>
      </c>
      <c r="H39" s="35">
        <v>48000</v>
      </c>
      <c r="I39" s="51">
        <f t="shared" si="1"/>
        <v>0</v>
      </c>
    </row>
    <row r="40" spans="1:9" ht="30.75" thickBot="1" x14ac:dyDescent="0.3">
      <c r="A40" s="43" t="s">
        <v>138</v>
      </c>
      <c r="B40" s="46" t="s">
        <v>139</v>
      </c>
      <c r="C40" s="35">
        <v>90415</v>
      </c>
      <c r="D40" s="35">
        <v>368493</v>
      </c>
      <c r="E40" s="172"/>
      <c r="F40" s="35">
        <v>436493</v>
      </c>
      <c r="G40" s="51"/>
      <c r="H40" s="35">
        <v>484493</v>
      </c>
      <c r="I40" s="51"/>
    </row>
    <row r="41" spans="1:9" ht="29.25" thickBot="1" x14ac:dyDescent="0.3">
      <c r="A41" s="43" t="s">
        <v>68</v>
      </c>
      <c r="B41" s="44" t="s">
        <v>140</v>
      </c>
      <c r="C41" s="34">
        <v>2421578</v>
      </c>
      <c r="D41" s="34">
        <v>2519866</v>
      </c>
      <c r="E41" s="51">
        <f t="shared" si="0"/>
        <v>4.0588409706397925</v>
      </c>
      <c r="F41" s="34">
        <v>2289866</v>
      </c>
      <c r="G41" s="51">
        <f t="shared" si="2"/>
        <v>-9.127469476551525</v>
      </c>
      <c r="H41" s="34">
        <v>2059866</v>
      </c>
      <c r="I41" s="51">
        <f t="shared" si="1"/>
        <v>-10.044255864753666</v>
      </c>
    </row>
    <row r="42" spans="1:9" ht="43.5" thickBot="1" x14ac:dyDescent="0.3">
      <c r="A42" s="43" t="s">
        <v>69</v>
      </c>
      <c r="B42" s="44" t="s">
        <v>141</v>
      </c>
      <c r="C42" s="34">
        <f>SUM(C43+C46)</f>
        <v>1534561</v>
      </c>
      <c r="D42" s="34">
        <f>SUM(D43+D46)</f>
        <v>1318539</v>
      </c>
      <c r="E42" s="51">
        <f t="shared" si="0"/>
        <v>-14.07712042727529</v>
      </c>
      <c r="F42" s="35">
        <f>SUM(F43+F46)</f>
        <v>1234833</v>
      </c>
      <c r="G42" s="51">
        <f t="shared" si="2"/>
        <v>-6.3483901500069493</v>
      </c>
      <c r="H42" s="35">
        <f>SUM(H43+H46)</f>
        <v>1073648</v>
      </c>
      <c r="I42" s="51">
        <f t="shared" si="1"/>
        <v>-13.053182090209773</v>
      </c>
    </row>
    <row r="43" spans="1:9" ht="57.75" thickBot="1" x14ac:dyDescent="0.3">
      <c r="A43" s="43" t="s">
        <v>71</v>
      </c>
      <c r="B43" s="44" t="s">
        <v>142</v>
      </c>
      <c r="C43" s="34">
        <f>SUM(C44:C45)</f>
        <v>903127</v>
      </c>
      <c r="D43" s="34">
        <f>SUM(D44:D45)</f>
        <v>712352</v>
      </c>
      <c r="E43" s="51">
        <f t="shared" si="0"/>
        <v>-21.123828653113023</v>
      </c>
      <c r="F43" s="34">
        <f>SUM(F44+F45)</f>
        <v>543833</v>
      </c>
      <c r="G43" s="51">
        <f t="shared" si="2"/>
        <v>-23.656703427518977</v>
      </c>
      <c r="H43" s="34">
        <f>SUM(H44:H45)</f>
        <v>377648</v>
      </c>
      <c r="I43" s="51">
        <f t="shared" si="1"/>
        <v>-30.558094120805464</v>
      </c>
    </row>
    <row r="44" spans="1:9" ht="15.75" thickBot="1" x14ac:dyDescent="0.3">
      <c r="A44" s="43" t="s">
        <v>143</v>
      </c>
      <c r="B44" s="46" t="s">
        <v>144</v>
      </c>
      <c r="C44" s="35">
        <v>903127</v>
      </c>
      <c r="D44" s="35">
        <v>712352</v>
      </c>
      <c r="E44" s="51">
        <f t="shared" si="0"/>
        <v>-21.123828653113023</v>
      </c>
      <c r="F44" s="35">
        <v>543833</v>
      </c>
      <c r="G44" s="51">
        <f t="shared" si="2"/>
        <v>-23.656703427518977</v>
      </c>
      <c r="H44" s="35">
        <v>377648</v>
      </c>
      <c r="I44" s="51">
        <f t="shared" si="1"/>
        <v>-30.558094120805464</v>
      </c>
    </row>
    <row r="45" spans="1:9" ht="45.75" thickBot="1" x14ac:dyDescent="0.3">
      <c r="A45" s="43" t="s">
        <v>146</v>
      </c>
      <c r="B45" s="46" t="s">
        <v>145</v>
      </c>
      <c r="C45" s="35"/>
      <c r="D45" s="35"/>
      <c r="E45" s="51"/>
      <c r="F45" s="35"/>
      <c r="G45" s="51"/>
      <c r="H45" s="35"/>
      <c r="I45" s="51"/>
    </row>
    <row r="46" spans="1:9" ht="57.75" thickBot="1" x14ac:dyDescent="0.3">
      <c r="A46" s="43" t="s">
        <v>73</v>
      </c>
      <c r="B46" s="44" t="s">
        <v>147</v>
      </c>
      <c r="C46" s="34">
        <f>SUM(C47:C52)</f>
        <v>631434</v>
      </c>
      <c r="D46" s="34">
        <v>606187</v>
      </c>
      <c r="E46" s="51">
        <f t="shared" si="0"/>
        <v>-3.9983592901237586</v>
      </c>
      <c r="F46" s="34">
        <f>SUM(F47:F52)</f>
        <v>691000</v>
      </c>
      <c r="G46" s="51">
        <f t="shared" si="2"/>
        <v>13.991227129582114</v>
      </c>
      <c r="H46" s="34">
        <f>SUM(H47:H52)</f>
        <v>696000</v>
      </c>
      <c r="I46" s="51">
        <f t="shared" si="1"/>
        <v>0.72358900144718064</v>
      </c>
    </row>
    <row r="47" spans="1:9" ht="30.75" thickBot="1" x14ac:dyDescent="0.3">
      <c r="A47" s="43" t="s">
        <v>148</v>
      </c>
      <c r="B47" s="46" t="s">
        <v>149</v>
      </c>
      <c r="C47" s="35">
        <v>334479</v>
      </c>
      <c r="D47" s="35">
        <v>221187</v>
      </c>
      <c r="E47" s="51">
        <f t="shared" si="0"/>
        <v>-33.871184738055305</v>
      </c>
      <c r="F47" s="35">
        <v>241000</v>
      </c>
      <c r="G47" s="51">
        <f t="shared" si="2"/>
        <v>8.9575788812181543</v>
      </c>
      <c r="H47" s="35">
        <v>241000</v>
      </c>
      <c r="I47" s="51">
        <f t="shared" si="1"/>
        <v>0</v>
      </c>
    </row>
    <row r="48" spans="1:9" ht="15.75" thickBot="1" x14ac:dyDescent="0.3">
      <c r="A48" s="43" t="s">
        <v>150</v>
      </c>
      <c r="B48" s="46" t="s">
        <v>163</v>
      </c>
      <c r="C48" s="35"/>
      <c r="D48" s="35"/>
      <c r="E48" s="51"/>
      <c r="F48" s="35"/>
      <c r="G48" s="51"/>
      <c r="H48" s="35"/>
      <c r="I48" s="51"/>
    </row>
    <row r="49" spans="1:9" ht="15.75" thickBot="1" x14ac:dyDescent="0.3">
      <c r="A49" s="43" t="s">
        <v>152</v>
      </c>
      <c r="B49" s="46" t="s">
        <v>151</v>
      </c>
      <c r="C49" s="35">
        <v>181532</v>
      </c>
      <c r="D49" s="35">
        <v>220000</v>
      </c>
      <c r="E49" s="51">
        <f t="shared" si="0"/>
        <v>21.190754247185055</v>
      </c>
      <c r="F49" s="35">
        <v>260000</v>
      </c>
      <c r="G49" s="51">
        <f t="shared" si="2"/>
        <v>18.181818181818187</v>
      </c>
      <c r="H49" s="35">
        <v>260000</v>
      </c>
      <c r="I49" s="51">
        <f t="shared" si="1"/>
        <v>0</v>
      </c>
    </row>
    <row r="50" spans="1:9" ht="25.5" customHeight="1" thickBot="1" x14ac:dyDescent="0.3">
      <c r="A50" s="43" t="s">
        <v>154</v>
      </c>
      <c r="B50" s="46" t="s">
        <v>153</v>
      </c>
      <c r="C50" s="35"/>
      <c r="D50" s="35"/>
      <c r="E50" s="51"/>
      <c r="F50" s="35"/>
      <c r="G50" s="51"/>
      <c r="H50" s="35"/>
      <c r="I50" s="51"/>
    </row>
    <row r="51" spans="1:9" ht="30.75" thickBot="1" x14ac:dyDescent="0.3">
      <c r="A51" s="43" t="s">
        <v>156</v>
      </c>
      <c r="B51" s="46" t="s">
        <v>155</v>
      </c>
      <c r="C51" s="35">
        <v>93376</v>
      </c>
      <c r="D51" s="35">
        <v>130000</v>
      </c>
      <c r="E51" s="51">
        <f t="shared" si="0"/>
        <v>39.222069910897858</v>
      </c>
      <c r="F51" s="35">
        <v>150000</v>
      </c>
      <c r="G51" s="51">
        <f t="shared" si="2"/>
        <v>15.384615384615373</v>
      </c>
      <c r="H51" s="35">
        <v>150000</v>
      </c>
      <c r="I51" s="51">
        <f t="shared" si="1"/>
        <v>0</v>
      </c>
    </row>
    <row r="52" spans="1:9" ht="42.75" customHeight="1" thickBot="1" x14ac:dyDescent="0.3">
      <c r="A52" s="43" t="s">
        <v>164</v>
      </c>
      <c r="B52" s="46" t="s">
        <v>157</v>
      </c>
      <c r="C52" s="35">
        <v>22047</v>
      </c>
      <c r="D52" s="35">
        <v>35000</v>
      </c>
      <c r="E52" s="51">
        <f t="shared" si="0"/>
        <v>58.751757608744953</v>
      </c>
      <c r="F52" s="35">
        <v>40000</v>
      </c>
      <c r="G52" s="51">
        <f t="shared" si="2"/>
        <v>14.285714285714278</v>
      </c>
      <c r="H52" s="35">
        <v>45000</v>
      </c>
      <c r="I52" s="51">
        <f t="shared" si="1"/>
        <v>12.5</v>
      </c>
    </row>
    <row r="53" spans="1:9" ht="57.75" thickBot="1" x14ac:dyDescent="0.3">
      <c r="A53" s="43" t="s">
        <v>75</v>
      </c>
      <c r="B53" s="44" t="s">
        <v>158</v>
      </c>
      <c r="C53" s="34">
        <f>SUM(C30+C41+C42)</f>
        <v>7896437</v>
      </c>
      <c r="D53" s="34">
        <f>SUM(D30+D41+D42)</f>
        <v>7736706</v>
      </c>
      <c r="E53" s="51">
        <f t="shared" si="0"/>
        <v>-2.0228237115043157</v>
      </c>
      <c r="F53" s="34">
        <f>SUM(F30+F41+F42)</f>
        <v>7571000</v>
      </c>
      <c r="G53" s="51">
        <f t="shared" si="2"/>
        <v>-2.1418159097683258</v>
      </c>
      <c r="H53" s="34">
        <f>SUM(H30+H41+H42)</f>
        <v>7227815</v>
      </c>
      <c r="I53" s="51">
        <f t="shared" si="1"/>
        <v>-4.5328886540747675</v>
      </c>
    </row>
    <row r="54" spans="1:9" ht="26.25" customHeight="1" x14ac:dyDescent="0.25">
      <c r="A54" s="47"/>
      <c r="B54" s="169" t="s">
        <v>335</v>
      </c>
    </row>
    <row r="55" spans="1:9" ht="30.75" customHeight="1" x14ac:dyDescent="0.25">
      <c r="A55" s="48"/>
    </row>
  </sheetData>
  <mergeCells count="2">
    <mergeCell ref="F1:I1"/>
    <mergeCell ref="A2:I2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4"/>
  <sheetViews>
    <sheetView topLeftCell="A43" zoomScale="90" zoomScaleNormal="90" workbookViewId="0">
      <selection activeCell="A51" sqref="A51"/>
    </sheetView>
  </sheetViews>
  <sheetFormatPr defaultRowHeight="15" x14ac:dyDescent="0.25"/>
  <cols>
    <col min="1" max="1" width="6.140625" customWidth="1"/>
    <col min="2" max="2" width="21.85546875" customWidth="1"/>
    <col min="3" max="3" width="8.85546875" customWidth="1"/>
    <col min="4" max="4" width="9.85546875" customWidth="1"/>
    <col min="5" max="5" width="10.42578125" customWidth="1"/>
    <col min="6" max="6" width="10" customWidth="1"/>
    <col min="7" max="7" width="10.5703125" customWidth="1"/>
    <col min="8" max="8" width="9.85546875" customWidth="1"/>
    <col min="9" max="9" width="11.140625" customWidth="1"/>
  </cols>
  <sheetData>
    <row r="1" spans="1:9" ht="65.25" customHeight="1" x14ac:dyDescent="0.25">
      <c r="F1" s="201" t="s">
        <v>209</v>
      </c>
      <c r="G1" s="201"/>
      <c r="H1" s="201"/>
      <c r="I1" s="201"/>
    </row>
    <row r="2" spans="1:9" ht="31.5" customHeight="1" thickBot="1" x14ac:dyDescent="0.3">
      <c r="A2" s="202" t="s">
        <v>369</v>
      </c>
      <c r="B2" s="202"/>
      <c r="C2" s="202"/>
      <c r="D2" s="202"/>
      <c r="E2" s="202"/>
      <c r="F2" s="202"/>
      <c r="G2" s="202"/>
      <c r="H2" s="202"/>
      <c r="I2" s="202"/>
    </row>
    <row r="3" spans="1:9" ht="70.5" customHeight="1" thickBot="1" x14ac:dyDescent="0.3">
      <c r="A3" s="26" t="s">
        <v>0</v>
      </c>
      <c r="B3" s="27" t="s">
        <v>1</v>
      </c>
      <c r="C3" s="27" t="s">
        <v>357</v>
      </c>
      <c r="D3" s="27" t="s">
        <v>339</v>
      </c>
      <c r="E3" s="27" t="s">
        <v>341</v>
      </c>
      <c r="F3" s="27" t="s">
        <v>346</v>
      </c>
      <c r="G3" s="27" t="s">
        <v>349</v>
      </c>
      <c r="H3" s="27" t="s">
        <v>359</v>
      </c>
      <c r="I3" s="27" t="s">
        <v>370</v>
      </c>
    </row>
    <row r="4" spans="1:9" ht="48.75" customHeight="1" thickBot="1" x14ac:dyDescent="0.3">
      <c r="A4" s="39" t="s">
        <v>2</v>
      </c>
      <c r="B4" s="40" t="s">
        <v>165</v>
      </c>
      <c r="C4" s="28">
        <v>3571802</v>
      </c>
      <c r="D4" s="28">
        <v>3571802</v>
      </c>
      <c r="E4" s="64">
        <f>SUM(D4/C4*100-100)</f>
        <v>0</v>
      </c>
      <c r="F4" s="28">
        <v>3571802</v>
      </c>
      <c r="G4" s="29">
        <f>SUM(F4/D4*100-100)</f>
        <v>0</v>
      </c>
      <c r="H4" s="28">
        <v>3571802</v>
      </c>
      <c r="I4" s="29">
        <f>SUM(H4/F4*100-100)</f>
        <v>0</v>
      </c>
    </row>
    <row r="5" spans="1:9" ht="16.5" thickBot="1" x14ac:dyDescent="0.3">
      <c r="A5" s="49"/>
      <c r="B5" s="42"/>
      <c r="C5" s="29"/>
      <c r="D5" s="29"/>
      <c r="E5" s="64"/>
      <c r="F5" s="29"/>
      <c r="G5" s="29"/>
      <c r="H5" s="29"/>
      <c r="I5" s="29"/>
    </row>
    <row r="6" spans="1:9" ht="16.5" thickBot="1" x14ac:dyDescent="0.3">
      <c r="A6" s="39" t="s">
        <v>17</v>
      </c>
      <c r="B6" s="40" t="s">
        <v>166</v>
      </c>
      <c r="C6" s="28">
        <v>2845482</v>
      </c>
      <c r="D6" s="6">
        <v>2949000</v>
      </c>
      <c r="E6" s="64">
        <f>SUM(D6/C6*100-100)</f>
        <v>3.6379776782984266</v>
      </c>
      <c r="F6" s="6">
        <v>3039000</v>
      </c>
      <c r="G6" s="64">
        <f t="shared" ref="G6:G51" si="0">SUM(F6/D6*100-100)</f>
        <v>3.0518819938962309</v>
      </c>
      <c r="H6" s="6">
        <v>3039000</v>
      </c>
      <c r="I6" s="64">
        <f>SUM(H6/F6*100-100)</f>
        <v>0</v>
      </c>
    </row>
    <row r="7" spans="1:9" ht="16.5" thickBot="1" x14ac:dyDescent="0.3">
      <c r="A7" s="49"/>
      <c r="B7" s="40"/>
      <c r="C7" s="29"/>
      <c r="D7" s="29"/>
      <c r="E7" s="64"/>
      <c r="F7" s="29"/>
      <c r="G7" s="29"/>
      <c r="H7" s="29"/>
      <c r="I7" s="29"/>
    </row>
    <row r="8" spans="1:9" ht="16.5" thickBot="1" x14ac:dyDescent="0.3">
      <c r="A8" s="39" t="s">
        <v>30</v>
      </c>
      <c r="B8" s="40" t="s">
        <v>167</v>
      </c>
      <c r="C8" s="28">
        <v>2567404</v>
      </c>
      <c r="D8" s="28">
        <v>2881000</v>
      </c>
      <c r="E8" s="64">
        <f t="shared" ref="E8:E51" si="1">SUM(D8/C8*100-100)</f>
        <v>12.214517076393122</v>
      </c>
      <c r="F8" s="28">
        <v>2991000</v>
      </c>
      <c r="G8" s="64">
        <f t="shared" si="0"/>
        <v>3.8181187087816824</v>
      </c>
      <c r="H8" s="28">
        <v>2991000</v>
      </c>
      <c r="I8" s="64">
        <f>SUM(H8/F8*100-100)</f>
        <v>0</v>
      </c>
    </row>
    <row r="9" spans="1:9" ht="16.5" thickBot="1" x14ac:dyDescent="0.3">
      <c r="A9" s="49"/>
      <c r="B9" s="50"/>
      <c r="C9" s="29"/>
      <c r="D9" s="29"/>
      <c r="E9" s="64"/>
      <c r="F9" s="29"/>
      <c r="G9" s="29"/>
      <c r="H9" s="29"/>
      <c r="I9" s="29"/>
    </row>
    <row r="10" spans="1:9" ht="16.5" thickBot="1" x14ac:dyDescent="0.3">
      <c r="A10" s="39" t="s">
        <v>32</v>
      </c>
      <c r="B10" s="40" t="s">
        <v>168</v>
      </c>
      <c r="C10" s="28">
        <f>SUM(C6-C8)</f>
        <v>278078</v>
      </c>
      <c r="D10" s="28">
        <f>SUM(D6-D8)</f>
        <v>68000</v>
      </c>
      <c r="E10" s="64">
        <f t="shared" si="1"/>
        <v>-75.54642941908385</v>
      </c>
      <c r="F10" s="28">
        <f>SUM(F6-F8)</f>
        <v>48000</v>
      </c>
      <c r="G10" s="64">
        <f t="shared" si="0"/>
        <v>-29.411764705882348</v>
      </c>
      <c r="H10" s="28">
        <f>SUM(H6-H8)</f>
        <v>48000</v>
      </c>
      <c r="I10" s="64">
        <f>SUM(H10/F10*100-100)</f>
        <v>0</v>
      </c>
    </row>
    <row r="11" spans="1:9" ht="16.5" thickBot="1" x14ac:dyDescent="0.3">
      <c r="A11" s="49"/>
      <c r="B11" s="40"/>
      <c r="C11" s="29"/>
      <c r="D11" s="29"/>
      <c r="E11" s="64"/>
      <c r="F11" s="29"/>
      <c r="G11" s="29"/>
      <c r="H11" s="29"/>
      <c r="I11" s="29"/>
    </row>
    <row r="12" spans="1:9" ht="16.5" thickBot="1" x14ac:dyDescent="0.3">
      <c r="A12" s="39" t="s">
        <v>68</v>
      </c>
      <c r="B12" s="40" t="s">
        <v>169</v>
      </c>
      <c r="C12" s="28">
        <v>278078</v>
      </c>
      <c r="D12" s="28">
        <v>68000</v>
      </c>
      <c r="E12" s="64">
        <f t="shared" si="1"/>
        <v>-75.54642941908385</v>
      </c>
      <c r="F12" s="28">
        <v>48000</v>
      </c>
      <c r="G12" s="64">
        <f t="shared" si="0"/>
        <v>-29.411764705882348</v>
      </c>
      <c r="H12" s="28">
        <v>48000</v>
      </c>
      <c r="I12" s="64">
        <f>SUM(H12/F12*100-100)</f>
        <v>0</v>
      </c>
    </row>
    <row r="13" spans="1:9" ht="16.5" thickBot="1" x14ac:dyDescent="0.3">
      <c r="A13" s="49"/>
      <c r="B13" s="41"/>
      <c r="C13" s="29"/>
      <c r="D13" s="29"/>
      <c r="E13" s="64"/>
      <c r="F13" s="29"/>
      <c r="G13" s="29"/>
      <c r="H13" s="29"/>
      <c r="I13" s="29"/>
    </row>
    <row r="14" spans="1:9" ht="32.25" thickBot="1" x14ac:dyDescent="0.3">
      <c r="A14" s="39" t="s">
        <v>69</v>
      </c>
      <c r="B14" s="40" t="s">
        <v>170</v>
      </c>
      <c r="C14" s="28">
        <v>278078</v>
      </c>
      <c r="D14" s="28">
        <v>68000</v>
      </c>
      <c r="E14" s="64">
        <f t="shared" si="1"/>
        <v>-75.54642941908385</v>
      </c>
      <c r="F14" s="28">
        <v>48000</v>
      </c>
      <c r="G14" s="64">
        <f t="shared" si="0"/>
        <v>-29.411764705882348</v>
      </c>
      <c r="H14" s="28">
        <v>48000</v>
      </c>
      <c r="I14" s="64">
        <f>SUM(H14/F14*100-100)</f>
        <v>0</v>
      </c>
    </row>
    <row r="15" spans="1:9" ht="16.5" thickBot="1" x14ac:dyDescent="0.3">
      <c r="A15" s="49"/>
      <c r="B15" s="50"/>
      <c r="C15" s="29"/>
      <c r="D15" s="29"/>
      <c r="E15" s="64"/>
      <c r="F15" s="29"/>
      <c r="G15" s="29"/>
      <c r="H15" s="29"/>
      <c r="I15" s="29"/>
    </row>
    <row r="16" spans="1:9" ht="63.75" thickBot="1" x14ac:dyDescent="0.3">
      <c r="A16" s="39" t="s">
        <v>71</v>
      </c>
      <c r="B16" s="42" t="s">
        <v>171</v>
      </c>
      <c r="C16" s="29">
        <v>278078</v>
      </c>
      <c r="D16" s="29">
        <v>68000</v>
      </c>
      <c r="E16" s="64">
        <f t="shared" si="1"/>
        <v>-75.54642941908385</v>
      </c>
      <c r="F16" s="29">
        <v>48000</v>
      </c>
      <c r="G16" s="64">
        <f t="shared" si="0"/>
        <v>-29.411764705882348</v>
      </c>
      <c r="H16" s="29">
        <v>48000</v>
      </c>
      <c r="I16" s="64">
        <f>SUM(H16/F16*100-100)</f>
        <v>0</v>
      </c>
    </row>
    <row r="17" spans="1:9" ht="16.5" thickBot="1" x14ac:dyDescent="0.3">
      <c r="A17" s="49"/>
      <c r="B17" s="50"/>
      <c r="C17" s="29"/>
      <c r="D17" s="29"/>
      <c r="E17" s="64"/>
      <c r="F17" s="29"/>
      <c r="G17" s="64"/>
      <c r="H17" s="29"/>
      <c r="I17" s="64"/>
    </row>
    <row r="18" spans="1:9" ht="48" thickBot="1" x14ac:dyDescent="0.3">
      <c r="A18" s="39" t="s">
        <v>172</v>
      </c>
      <c r="B18" s="40" t="s">
        <v>173</v>
      </c>
      <c r="C18" s="28">
        <v>465774</v>
      </c>
      <c r="D18" s="29">
        <v>480000</v>
      </c>
      <c r="E18" s="64">
        <f t="shared" si="1"/>
        <v>3.0542709554419076</v>
      </c>
      <c r="F18" s="29">
        <v>480000</v>
      </c>
      <c r="G18" s="64">
        <f t="shared" si="0"/>
        <v>0</v>
      </c>
      <c r="H18" s="29">
        <v>480000</v>
      </c>
      <c r="I18" s="64">
        <f>SUM(H18/F18*100-100)</f>
        <v>0</v>
      </c>
    </row>
    <row r="19" spans="1:9" ht="16.5" thickBot="1" x14ac:dyDescent="0.3">
      <c r="A19" s="49"/>
      <c r="B19" s="50"/>
      <c r="C19" s="29"/>
      <c r="D19" s="29"/>
      <c r="E19" s="64"/>
      <c r="F19" s="29"/>
      <c r="G19" s="64"/>
      <c r="H19" s="29"/>
      <c r="I19" s="64"/>
    </row>
    <row r="20" spans="1:9" ht="48" thickBot="1" x14ac:dyDescent="0.3">
      <c r="A20" s="39" t="s">
        <v>81</v>
      </c>
      <c r="B20" s="40" t="s">
        <v>174</v>
      </c>
      <c r="C20" s="28">
        <v>181532</v>
      </c>
      <c r="D20" s="28">
        <v>220000</v>
      </c>
      <c r="E20" s="64">
        <f t="shared" si="1"/>
        <v>21.190754247185055</v>
      </c>
      <c r="F20" s="28">
        <v>260000</v>
      </c>
      <c r="G20" s="64">
        <f t="shared" si="0"/>
        <v>18.181818181818187</v>
      </c>
      <c r="H20" s="28">
        <v>260000</v>
      </c>
      <c r="I20" s="64">
        <f>SUM(H20/F20*100-100)</f>
        <v>0</v>
      </c>
    </row>
    <row r="21" spans="1:9" ht="16.5" thickBot="1" x14ac:dyDescent="0.3">
      <c r="A21" s="49"/>
      <c r="B21" s="50"/>
      <c r="C21" s="29"/>
      <c r="D21" s="29"/>
      <c r="E21" s="64"/>
      <c r="F21" s="29"/>
      <c r="G21" s="64"/>
      <c r="H21" s="29"/>
      <c r="I21" s="64"/>
    </row>
    <row r="22" spans="1:9" ht="48" thickBot="1" x14ac:dyDescent="0.3">
      <c r="A22" s="39" t="s">
        <v>82</v>
      </c>
      <c r="B22" s="40" t="s">
        <v>175</v>
      </c>
      <c r="C22" s="28">
        <v>903127</v>
      </c>
      <c r="D22" s="28">
        <v>712352</v>
      </c>
      <c r="E22" s="64">
        <f t="shared" si="1"/>
        <v>-21.123828653113023</v>
      </c>
      <c r="F22" s="28">
        <v>543833</v>
      </c>
      <c r="G22" s="64">
        <f t="shared" si="0"/>
        <v>-23.656703427518977</v>
      </c>
      <c r="H22" s="28">
        <v>377648</v>
      </c>
      <c r="I22" s="64">
        <f>SUM(H22/F22*100-100)</f>
        <v>-30.558094120805464</v>
      </c>
    </row>
    <row r="23" spans="1:9" ht="16.5" thickBot="1" x14ac:dyDescent="0.3">
      <c r="A23" s="49"/>
      <c r="B23" s="50"/>
      <c r="C23" s="29"/>
      <c r="D23" s="29"/>
      <c r="E23" s="64"/>
      <c r="F23" s="29"/>
      <c r="G23" s="29"/>
      <c r="H23" s="29"/>
      <c r="I23" s="64"/>
    </row>
    <row r="24" spans="1:9" ht="63.75" thickBot="1" x14ac:dyDescent="0.3">
      <c r="A24" s="39" t="s">
        <v>84</v>
      </c>
      <c r="B24" s="40" t="s">
        <v>176</v>
      </c>
      <c r="C24" s="29">
        <v>334479</v>
      </c>
      <c r="D24" s="29">
        <v>221187</v>
      </c>
      <c r="E24" s="64">
        <f t="shared" si="1"/>
        <v>-33.871184738055305</v>
      </c>
      <c r="F24" s="29">
        <v>241000</v>
      </c>
      <c r="G24" s="29">
        <f t="shared" si="0"/>
        <v>8.9575788812181543</v>
      </c>
      <c r="H24" s="29">
        <v>241000</v>
      </c>
      <c r="I24" s="64">
        <f>SUM(H24/F24*100-100)</f>
        <v>0</v>
      </c>
    </row>
    <row r="25" spans="1:9" ht="16.5" thickBot="1" x14ac:dyDescent="0.3">
      <c r="A25" s="49"/>
      <c r="B25" s="50"/>
      <c r="C25" s="29"/>
      <c r="D25" s="29"/>
      <c r="E25" s="64"/>
      <c r="F25" s="29"/>
      <c r="G25" s="29"/>
      <c r="H25" s="29"/>
      <c r="I25" s="64"/>
    </row>
    <row r="26" spans="1:9" ht="16.5" thickBot="1" x14ac:dyDescent="0.3">
      <c r="A26" s="39" t="s">
        <v>86</v>
      </c>
      <c r="B26" s="40" t="s">
        <v>177</v>
      </c>
      <c r="C26" s="29">
        <v>32506</v>
      </c>
      <c r="D26" s="29">
        <v>32000</v>
      </c>
      <c r="E26" s="54">
        <f t="shared" si="1"/>
        <v>-1.5566356980249765</v>
      </c>
      <c r="F26" s="29">
        <v>30000</v>
      </c>
      <c r="G26" s="54">
        <f t="shared" si="0"/>
        <v>-6.25</v>
      </c>
      <c r="H26" s="29">
        <v>30000</v>
      </c>
      <c r="I26" s="54">
        <f>SUM(H26/F26*100-100)</f>
        <v>0</v>
      </c>
    </row>
    <row r="27" spans="1:9" ht="16.5" thickBot="1" x14ac:dyDescent="0.3">
      <c r="A27" s="49"/>
      <c r="B27" s="50"/>
      <c r="C27" s="29"/>
      <c r="D27" s="29"/>
      <c r="E27" s="64"/>
      <c r="F27" s="29"/>
      <c r="G27" s="29"/>
      <c r="H27" s="29"/>
      <c r="I27" s="64"/>
    </row>
    <row r="28" spans="1:9" ht="32.25" thickBot="1" x14ac:dyDescent="0.3">
      <c r="A28" s="39" t="s">
        <v>178</v>
      </c>
      <c r="B28" s="40" t="s">
        <v>179</v>
      </c>
      <c r="C28" s="29">
        <v>281080</v>
      </c>
      <c r="D28" s="29">
        <f>SUM(D29:D32)</f>
        <v>382000</v>
      </c>
      <c r="E28" s="64">
        <f t="shared" si="1"/>
        <v>35.90436886295717</v>
      </c>
      <c r="F28" s="29">
        <f>SUM(F29:F32)</f>
        <v>372000</v>
      </c>
      <c r="G28" s="64">
        <f t="shared" si="0"/>
        <v>-2.6178010471204232</v>
      </c>
      <c r="H28" s="29">
        <f>SUM(H29:H32)</f>
        <v>398000</v>
      </c>
      <c r="I28" s="64">
        <f>SUM(H28/F28*100-100)</f>
        <v>6.9892473118279526</v>
      </c>
    </row>
    <row r="29" spans="1:9" ht="16.5" thickBot="1" x14ac:dyDescent="0.3">
      <c r="A29" s="39" t="s">
        <v>180</v>
      </c>
      <c r="B29" s="41" t="s">
        <v>181</v>
      </c>
      <c r="C29" s="29"/>
      <c r="D29" s="29">
        <v>0</v>
      </c>
      <c r="E29" s="64"/>
      <c r="F29" s="29"/>
      <c r="G29" s="29"/>
      <c r="H29" s="29"/>
      <c r="I29" s="64"/>
    </row>
    <row r="30" spans="1:9" ht="32.25" thickBot="1" x14ac:dyDescent="0.3">
      <c r="A30" s="39" t="s">
        <v>182</v>
      </c>
      <c r="B30" s="41" t="s">
        <v>183</v>
      </c>
      <c r="C30" s="29">
        <v>281452</v>
      </c>
      <c r="D30" s="29">
        <v>282000</v>
      </c>
      <c r="E30" s="64">
        <f t="shared" si="1"/>
        <v>0.1947046032716031</v>
      </c>
      <c r="F30" s="29">
        <v>282000</v>
      </c>
      <c r="G30" s="29">
        <f t="shared" si="0"/>
        <v>0</v>
      </c>
      <c r="H30" s="29">
        <v>282000</v>
      </c>
      <c r="I30" s="64">
        <v>0</v>
      </c>
    </row>
    <row r="31" spans="1:9" ht="16.5" thickBot="1" x14ac:dyDescent="0.3">
      <c r="A31" s="39" t="s">
        <v>184</v>
      </c>
      <c r="B31" s="41" t="s">
        <v>185</v>
      </c>
      <c r="C31" s="29">
        <v>102080</v>
      </c>
      <c r="D31" s="29">
        <v>40000</v>
      </c>
      <c r="E31" s="64"/>
      <c r="F31" s="29">
        <v>40000</v>
      </c>
      <c r="G31" s="29"/>
      <c r="H31" s="29">
        <v>50000</v>
      </c>
      <c r="I31" s="64"/>
    </row>
    <row r="32" spans="1:9" ht="48" thickBot="1" x14ac:dyDescent="0.3">
      <c r="A32" s="39" t="s">
        <v>186</v>
      </c>
      <c r="B32" s="41" t="s">
        <v>187</v>
      </c>
      <c r="C32" s="29">
        <v>120960</v>
      </c>
      <c r="D32" s="29">
        <v>60000</v>
      </c>
      <c r="E32" s="64">
        <f t="shared" si="1"/>
        <v>-50.396825396825392</v>
      </c>
      <c r="F32" s="29">
        <v>50000</v>
      </c>
      <c r="G32" s="64"/>
      <c r="H32" s="29">
        <v>66000</v>
      </c>
      <c r="I32" s="64"/>
    </row>
    <row r="33" spans="1:9" ht="16.5" thickBot="1" x14ac:dyDescent="0.3">
      <c r="A33" s="49"/>
      <c r="B33" s="50"/>
      <c r="C33" s="29"/>
      <c r="D33" s="29"/>
      <c r="E33" s="64"/>
      <c r="F33" s="29"/>
      <c r="G33" s="29"/>
      <c r="H33" s="29"/>
      <c r="I33" s="64"/>
    </row>
    <row r="34" spans="1:9" ht="16.5" thickBot="1" x14ac:dyDescent="0.3">
      <c r="A34" s="39" t="s">
        <v>188</v>
      </c>
      <c r="B34" s="40" t="s">
        <v>189</v>
      </c>
      <c r="C34" s="29">
        <v>374500</v>
      </c>
      <c r="D34" s="29">
        <v>40000</v>
      </c>
      <c r="E34" s="64"/>
      <c r="F34" s="29">
        <v>50000</v>
      </c>
      <c r="G34" s="64"/>
      <c r="H34" s="29">
        <v>66000</v>
      </c>
      <c r="I34" s="64"/>
    </row>
    <row r="35" spans="1:9" ht="16.5" thickBot="1" x14ac:dyDescent="0.3">
      <c r="A35" s="49"/>
      <c r="B35" s="50"/>
      <c r="C35" s="29"/>
      <c r="D35" s="29"/>
      <c r="E35" s="64"/>
      <c r="F35" s="29"/>
      <c r="G35" s="29"/>
      <c r="H35" s="29"/>
      <c r="I35" s="64"/>
    </row>
    <row r="36" spans="1:9" ht="32.25" thickBot="1" x14ac:dyDescent="0.3">
      <c r="A36" s="39" t="s">
        <v>190</v>
      </c>
      <c r="B36" s="40" t="s">
        <v>191</v>
      </c>
      <c r="C36" s="29">
        <v>459681</v>
      </c>
      <c r="D36" s="29">
        <v>242272</v>
      </c>
      <c r="E36" s="64">
        <f t="shared" si="1"/>
        <v>-47.295624574433134</v>
      </c>
      <c r="F36" s="29">
        <v>250000</v>
      </c>
      <c r="G36" s="64">
        <f t="shared" si="0"/>
        <v>3.1898031964073397</v>
      </c>
      <c r="H36" s="29">
        <v>250000</v>
      </c>
      <c r="I36" s="64">
        <f>SUM(H36/F36*100-100)</f>
        <v>0</v>
      </c>
    </row>
    <row r="37" spans="1:9" ht="16.5" thickBot="1" x14ac:dyDescent="0.3">
      <c r="A37" s="49"/>
      <c r="B37" s="50"/>
      <c r="C37" s="29"/>
      <c r="D37" s="29"/>
      <c r="E37" s="64"/>
      <c r="F37" s="29"/>
      <c r="G37" s="29"/>
      <c r="H37" s="29"/>
      <c r="I37" s="64"/>
    </row>
    <row r="38" spans="1:9" ht="32.25" thickBot="1" x14ac:dyDescent="0.3">
      <c r="A38" s="39" t="s">
        <v>192</v>
      </c>
      <c r="B38" s="40" t="s">
        <v>193</v>
      </c>
      <c r="C38" s="29">
        <v>49</v>
      </c>
      <c r="D38" s="29">
        <v>49</v>
      </c>
      <c r="E38" s="64">
        <f t="shared" si="1"/>
        <v>0</v>
      </c>
      <c r="F38" s="151">
        <v>47</v>
      </c>
      <c r="G38" s="64">
        <f t="shared" si="0"/>
        <v>-4.0816326530612344</v>
      </c>
      <c r="H38" s="151">
        <v>47</v>
      </c>
      <c r="I38" s="64">
        <f>SUM(H38/F38*100-100)</f>
        <v>0</v>
      </c>
    </row>
    <row r="39" spans="1:9" ht="16.5" thickBot="1" x14ac:dyDescent="0.3">
      <c r="A39" s="49"/>
      <c r="B39" s="50"/>
      <c r="C39" s="29"/>
      <c r="D39" s="29"/>
      <c r="E39" s="64"/>
      <c r="F39" s="29"/>
      <c r="G39" s="29"/>
      <c r="H39" s="29"/>
      <c r="I39" s="64"/>
    </row>
    <row r="40" spans="1:9" ht="32.25" thickBot="1" x14ac:dyDescent="0.3">
      <c r="A40" s="39" t="s">
        <v>194</v>
      </c>
      <c r="B40" s="40" t="s">
        <v>195</v>
      </c>
      <c r="C40" s="29">
        <v>49</v>
      </c>
      <c r="D40" s="29">
        <v>49</v>
      </c>
      <c r="E40" s="64">
        <f t="shared" si="1"/>
        <v>0</v>
      </c>
      <c r="F40" s="29">
        <v>47</v>
      </c>
      <c r="G40" s="64">
        <f t="shared" si="0"/>
        <v>-4.0816326530612344</v>
      </c>
      <c r="H40" s="29">
        <v>47</v>
      </c>
      <c r="I40" s="64">
        <f>SUM(H40/F40*100-100)</f>
        <v>0</v>
      </c>
    </row>
    <row r="41" spans="1:9" ht="16.5" thickBot="1" x14ac:dyDescent="0.3">
      <c r="A41" s="49"/>
      <c r="B41" s="50"/>
      <c r="C41" s="29"/>
      <c r="D41" s="29"/>
      <c r="E41" s="64"/>
      <c r="F41" s="29"/>
      <c r="G41" s="29"/>
      <c r="H41" s="29"/>
      <c r="I41" s="64"/>
    </row>
    <row r="42" spans="1:9" ht="40.5" customHeight="1" thickBot="1" x14ac:dyDescent="0.3">
      <c r="A42" s="154" t="s">
        <v>196</v>
      </c>
      <c r="B42" s="155" t="s">
        <v>197</v>
      </c>
      <c r="C42" s="156"/>
      <c r="D42" s="156"/>
      <c r="E42" s="157"/>
      <c r="F42" s="156"/>
      <c r="G42" s="156"/>
      <c r="H42" s="156"/>
      <c r="I42" s="156"/>
    </row>
    <row r="43" spans="1:9" ht="33.75" customHeight="1" x14ac:dyDescent="0.25">
      <c r="A43" s="158" t="s">
        <v>210</v>
      </c>
      <c r="B43" s="159" t="s">
        <v>220</v>
      </c>
      <c r="C43" s="175">
        <v>102.46</v>
      </c>
      <c r="D43" s="175">
        <v>100</v>
      </c>
      <c r="E43" s="176">
        <f t="shared" si="1"/>
        <v>-2.4009369510052636</v>
      </c>
      <c r="F43" s="175">
        <v>100</v>
      </c>
      <c r="G43" s="177">
        <f t="shared" si="0"/>
        <v>0</v>
      </c>
      <c r="H43" s="175">
        <v>100</v>
      </c>
      <c r="I43" s="178">
        <f t="shared" ref="I43:I50" si="2">SUM(H43/F43*100-100)</f>
        <v>0</v>
      </c>
    </row>
    <row r="44" spans="1:9" ht="45" x14ac:dyDescent="0.25">
      <c r="A44" s="160" t="s">
        <v>211</v>
      </c>
      <c r="B44" s="53" t="s">
        <v>219</v>
      </c>
      <c r="C44" s="179">
        <v>19.55</v>
      </c>
      <c r="D44" s="179">
        <v>19</v>
      </c>
      <c r="E44" s="180">
        <f t="shared" si="1"/>
        <v>-2.8132992327365827</v>
      </c>
      <c r="F44" s="179">
        <v>19</v>
      </c>
      <c r="G44" s="181">
        <f t="shared" si="0"/>
        <v>0</v>
      </c>
      <c r="H44" s="179">
        <v>19</v>
      </c>
      <c r="I44" s="182">
        <f t="shared" si="2"/>
        <v>0</v>
      </c>
    </row>
    <row r="45" spans="1:9" ht="30" x14ac:dyDescent="0.25">
      <c r="A45" s="160" t="s">
        <v>212</v>
      </c>
      <c r="B45" s="53" t="s">
        <v>344</v>
      </c>
      <c r="C45" s="179">
        <v>1.68</v>
      </c>
      <c r="D45" s="179">
        <v>1.7</v>
      </c>
      <c r="E45" s="180">
        <f t="shared" si="1"/>
        <v>1.1904761904761898</v>
      </c>
      <c r="F45" s="179">
        <v>1.7</v>
      </c>
      <c r="G45" s="181">
        <f t="shared" si="0"/>
        <v>0</v>
      </c>
      <c r="H45" s="179">
        <v>1.7</v>
      </c>
      <c r="I45" s="182">
        <f t="shared" si="2"/>
        <v>0</v>
      </c>
    </row>
    <row r="46" spans="1:9" ht="0.75" customHeight="1" x14ac:dyDescent="0.25">
      <c r="A46" s="160" t="s">
        <v>213</v>
      </c>
      <c r="B46" s="53"/>
      <c r="C46" s="179"/>
      <c r="D46" s="179"/>
      <c r="E46" s="180"/>
      <c r="F46" s="179"/>
      <c r="G46" s="181"/>
      <c r="H46" s="179"/>
      <c r="I46" s="182"/>
    </row>
    <row r="47" spans="1:9" ht="46.5" customHeight="1" x14ac:dyDescent="0.25">
      <c r="A47" s="160" t="s">
        <v>213</v>
      </c>
      <c r="B47" s="53" t="s">
        <v>345</v>
      </c>
      <c r="C47" s="179">
        <v>279.39999999999998</v>
      </c>
      <c r="D47" s="179">
        <v>260</v>
      </c>
      <c r="E47" s="180">
        <f t="shared" si="1"/>
        <v>-6.9434502505368556</v>
      </c>
      <c r="F47" s="179">
        <v>260</v>
      </c>
      <c r="G47" s="181">
        <f t="shared" si="0"/>
        <v>0</v>
      </c>
      <c r="H47" s="179">
        <v>260</v>
      </c>
      <c r="I47" s="182">
        <f t="shared" si="2"/>
        <v>0</v>
      </c>
    </row>
    <row r="48" spans="1:9" ht="39" customHeight="1" x14ac:dyDescent="0.25">
      <c r="A48" s="160" t="s">
        <v>214</v>
      </c>
      <c r="B48" s="53" t="s">
        <v>372</v>
      </c>
      <c r="C48" s="179">
        <v>81.400000000000006</v>
      </c>
      <c r="D48" s="179">
        <v>81</v>
      </c>
      <c r="E48" s="181">
        <f t="shared" si="1"/>
        <v>-0.49140049140049769</v>
      </c>
      <c r="F48" s="179">
        <v>81</v>
      </c>
      <c r="G48" s="181">
        <f t="shared" si="0"/>
        <v>0</v>
      </c>
      <c r="H48" s="179">
        <v>81</v>
      </c>
      <c r="I48" s="183">
        <f t="shared" si="2"/>
        <v>0</v>
      </c>
    </row>
    <row r="49" spans="1:9" ht="43.5" customHeight="1" x14ac:dyDescent="0.25">
      <c r="A49" s="160" t="s">
        <v>215</v>
      </c>
      <c r="B49" s="53" t="s">
        <v>218</v>
      </c>
      <c r="C49" s="179">
        <v>1.79</v>
      </c>
      <c r="D49" s="179">
        <v>1.8</v>
      </c>
      <c r="E49" s="181">
        <f t="shared" si="1"/>
        <v>0.55865921787710704</v>
      </c>
      <c r="F49" s="179">
        <v>1.8</v>
      </c>
      <c r="G49" s="181">
        <f t="shared" si="0"/>
        <v>0</v>
      </c>
      <c r="H49" s="179">
        <v>1.8</v>
      </c>
      <c r="I49" s="182">
        <f t="shared" si="2"/>
        <v>0</v>
      </c>
    </row>
    <row r="50" spans="1:9" ht="33" customHeight="1" x14ac:dyDescent="0.25">
      <c r="A50" s="160" t="s">
        <v>216</v>
      </c>
      <c r="B50" s="53" t="s">
        <v>200</v>
      </c>
      <c r="C50" s="179">
        <v>11.17</v>
      </c>
      <c r="D50" s="179">
        <v>11</v>
      </c>
      <c r="E50" s="180">
        <f t="shared" si="1"/>
        <v>-1.5219337511190645</v>
      </c>
      <c r="F50" s="179">
        <v>11</v>
      </c>
      <c r="G50" s="181">
        <f t="shared" si="0"/>
        <v>0</v>
      </c>
      <c r="H50" s="179">
        <v>11</v>
      </c>
      <c r="I50" s="182">
        <f t="shared" si="2"/>
        <v>0</v>
      </c>
    </row>
    <row r="51" spans="1:9" ht="30.75" thickBot="1" x14ac:dyDescent="0.3">
      <c r="A51" s="161" t="s">
        <v>217</v>
      </c>
      <c r="B51" s="162" t="s">
        <v>201</v>
      </c>
      <c r="C51" s="184">
        <v>5.96</v>
      </c>
      <c r="D51" s="184">
        <v>8</v>
      </c>
      <c r="E51" s="185">
        <f t="shared" si="1"/>
        <v>34.228187919463096</v>
      </c>
      <c r="F51" s="184">
        <v>8.3000000000000007</v>
      </c>
      <c r="G51" s="186">
        <f t="shared" si="0"/>
        <v>3.7500000000000142</v>
      </c>
      <c r="H51" s="184">
        <v>8.5</v>
      </c>
      <c r="I51" s="187">
        <f>SUM(H51/F51*100-100)</f>
        <v>2.4096385542168548</v>
      </c>
    </row>
    <row r="54" spans="1:9" ht="30" customHeight="1" x14ac:dyDescent="0.25">
      <c r="B54" s="203" t="s">
        <v>335</v>
      </c>
      <c r="C54" s="203"/>
      <c r="D54" s="203"/>
      <c r="E54" s="203"/>
      <c r="F54" s="203"/>
      <c r="G54" s="203"/>
    </row>
  </sheetData>
  <mergeCells count="3">
    <mergeCell ref="F1:I1"/>
    <mergeCell ref="A2:I2"/>
    <mergeCell ref="B54:G54"/>
  </mergeCells>
  <pageMargins left="0" right="0" top="0.55118110236220474" bottom="0.35433070866141736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0"/>
  <sheetViews>
    <sheetView tabSelected="1" topLeftCell="A4" workbookViewId="0">
      <selection activeCell="G14" sqref="G14"/>
    </sheetView>
  </sheetViews>
  <sheetFormatPr defaultRowHeight="15" x14ac:dyDescent="0.25"/>
  <cols>
    <col min="1" max="1" width="5.85546875" customWidth="1"/>
    <col min="2" max="2" width="36.85546875" customWidth="1"/>
    <col min="3" max="3" width="5.140625" customWidth="1"/>
    <col min="4" max="5" width="6.42578125" customWidth="1"/>
    <col min="6" max="6" width="7.42578125" customWidth="1"/>
    <col min="7" max="7" width="7.140625" customWidth="1"/>
    <col min="8" max="9" width="6" customWidth="1"/>
    <col min="10" max="10" width="5.28515625" customWidth="1"/>
    <col min="11" max="11" width="5.85546875" customWidth="1"/>
    <col min="12" max="12" width="9.140625" hidden="1" customWidth="1"/>
  </cols>
  <sheetData>
    <row r="1" spans="1:12" ht="74.25" customHeight="1" x14ac:dyDescent="0.25">
      <c r="A1" s="11"/>
      <c r="B1" s="11"/>
      <c r="C1" s="122"/>
      <c r="D1" s="11"/>
      <c r="E1" s="11"/>
      <c r="F1" s="194" t="s">
        <v>325</v>
      </c>
      <c r="G1" s="194"/>
      <c r="H1" s="194"/>
      <c r="I1" s="194"/>
      <c r="J1" s="194"/>
      <c r="K1" s="194"/>
      <c r="L1" s="194"/>
    </row>
    <row r="2" spans="1:12" x14ac:dyDescent="0.25">
      <c r="A2" s="11"/>
      <c r="B2" s="11"/>
      <c r="C2" s="122"/>
      <c r="D2" s="11"/>
      <c r="E2" s="11"/>
      <c r="F2" s="11"/>
      <c r="G2" s="11"/>
      <c r="H2" s="11"/>
      <c r="I2" s="11"/>
      <c r="J2" s="11"/>
      <c r="K2" s="11"/>
      <c r="L2" s="11"/>
    </row>
    <row r="3" spans="1:12" ht="41.25" customHeight="1" x14ac:dyDescent="0.25">
      <c r="A3" s="195" t="s">
        <v>371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1"/>
    </row>
    <row r="4" spans="1:12" ht="15.75" thickBot="1" x14ac:dyDescent="0.3">
      <c r="A4" s="11"/>
      <c r="B4" s="11"/>
      <c r="C4" s="122"/>
      <c r="D4" s="11"/>
      <c r="E4" s="11"/>
      <c r="F4" s="11"/>
      <c r="G4" s="11"/>
      <c r="H4" s="11"/>
      <c r="I4" s="11" t="s">
        <v>234</v>
      </c>
      <c r="J4" s="11"/>
      <c r="K4" s="11"/>
      <c r="L4" s="11"/>
    </row>
    <row r="5" spans="1:12" ht="30" customHeight="1" x14ac:dyDescent="0.25">
      <c r="A5" s="208" t="s">
        <v>223</v>
      </c>
      <c r="B5" s="210" t="s">
        <v>290</v>
      </c>
      <c r="C5" s="206" t="s">
        <v>291</v>
      </c>
      <c r="D5" s="204" t="s">
        <v>292</v>
      </c>
      <c r="E5" s="206" t="s">
        <v>318</v>
      </c>
      <c r="F5" s="206" t="s">
        <v>319</v>
      </c>
      <c r="G5" s="210" t="s">
        <v>293</v>
      </c>
      <c r="H5" s="210"/>
      <c r="I5" s="210"/>
      <c r="J5" s="210"/>
      <c r="K5" s="212"/>
      <c r="L5" s="11"/>
    </row>
    <row r="6" spans="1:12" ht="45.75" customHeight="1" thickBot="1" x14ac:dyDescent="0.3">
      <c r="A6" s="209"/>
      <c r="B6" s="211"/>
      <c r="C6" s="207"/>
      <c r="D6" s="205"/>
      <c r="E6" s="207"/>
      <c r="F6" s="207"/>
      <c r="G6" s="149" t="s">
        <v>294</v>
      </c>
      <c r="H6" s="149" t="s">
        <v>295</v>
      </c>
      <c r="I6" s="149" t="s">
        <v>281</v>
      </c>
      <c r="J6" s="149" t="s">
        <v>296</v>
      </c>
      <c r="K6" s="150" t="s">
        <v>27</v>
      </c>
      <c r="L6" s="11"/>
    </row>
    <row r="7" spans="1:12" ht="15.75" x14ac:dyDescent="0.25">
      <c r="A7" s="123" t="s">
        <v>2</v>
      </c>
      <c r="B7" s="124" t="s">
        <v>297</v>
      </c>
      <c r="C7" s="125" t="s">
        <v>298</v>
      </c>
      <c r="D7" s="126"/>
      <c r="E7" s="188"/>
      <c r="F7" s="126"/>
      <c r="G7" s="126"/>
      <c r="H7" s="126"/>
      <c r="I7" s="126"/>
      <c r="J7" s="126"/>
      <c r="K7" s="127"/>
      <c r="L7" s="128"/>
    </row>
    <row r="8" spans="1:12" x14ac:dyDescent="0.25">
      <c r="A8" s="82" t="s">
        <v>4</v>
      </c>
      <c r="B8" s="83" t="s">
        <v>299</v>
      </c>
      <c r="C8" s="125" t="s">
        <v>298</v>
      </c>
      <c r="D8" s="81"/>
      <c r="E8" s="81"/>
      <c r="F8" s="81"/>
      <c r="G8" s="81"/>
      <c r="H8" s="81"/>
      <c r="I8" s="81"/>
      <c r="J8" s="81"/>
      <c r="K8" s="81"/>
      <c r="L8" s="11"/>
    </row>
    <row r="9" spans="1:12" x14ac:dyDescent="0.25">
      <c r="A9" s="82" t="s">
        <v>6</v>
      </c>
      <c r="B9" s="83" t="s">
        <v>300</v>
      </c>
      <c r="C9" s="125" t="s">
        <v>298</v>
      </c>
      <c r="D9" s="129"/>
      <c r="E9" s="189">
        <f t="shared" ref="E9:K9" si="0">E10+E16+E23+E25+E21</f>
        <v>404</v>
      </c>
      <c r="F9" s="189">
        <f t="shared" si="0"/>
        <v>404</v>
      </c>
      <c r="G9" s="189">
        <f t="shared" si="0"/>
        <v>131</v>
      </c>
      <c r="H9" s="189">
        <f t="shared" si="0"/>
        <v>140</v>
      </c>
      <c r="I9" s="189">
        <f t="shared" si="0"/>
        <v>50</v>
      </c>
      <c r="J9" s="189">
        <f t="shared" si="0"/>
        <v>83</v>
      </c>
      <c r="K9" s="189">
        <f t="shared" si="0"/>
        <v>0</v>
      </c>
      <c r="L9" s="130"/>
    </row>
    <row r="10" spans="1:12" x14ac:dyDescent="0.25">
      <c r="A10" s="131" t="s">
        <v>94</v>
      </c>
      <c r="B10" s="132" t="s">
        <v>301</v>
      </c>
      <c r="C10" s="125" t="s">
        <v>298</v>
      </c>
      <c r="D10" s="133"/>
      <c r="E10" s="145">
        <f t="shared" ref="E10:K10" si="1">E11+E12+E13+E14+E15</f>
        <v>169</v>
      </c>
      <c r="F10" s="145">
        <f t="shared" si="1"/>
        <v>169</v>
      </c>
      <c r="G10" s="145">
        <f t="shared" si="1"/>
        <v>50</v>
      </c>
      <c r="H10" s="145">
        <f t="shared" si="1"/>
        <v>98</v>
      </c>
      <c r="I10" s="145">
        <f t="shared" si="1"/>
        <v>0</v>
      </c>
      <c r="J10" s="145">
        <f t="shared" si="1"/>
        <v>21</v>
      </c>
      <c r="K10" s="145">
        <f t="shared" si="1"/>
        <v>0</v>
      </c>
      <c r="L10" s="134"/>
    </row>
    <row r="11" spans="1:12" x14ac:dyDescent="0.25">
      <c r="A11" s="102" t="s">
        <v>302</v>
      </c>
      <c r="B11" s="103" t="s">
        <v>332</v>
      </c>
      <c r="C11" s="125" t="s">
        <v>298</v>
      </c>
      <c r="D11" s="103"/>
      <c r="E11" s="147"/>
      <c r="F11" s="147"/>
      <c r="G11" s="148"/>
      <c r="H11" s="132"/>
      <c r="I11" s="132"/>
      <c r="J11" s="132"/>
      <c r="K11" s="132"/>
      <c r="L11" s="134"/>
    </row>
    <row r="12" spans="1:12" ht="38.25" customHeight="1" x14ac:dyDescent="0.25">
      <c r="A12" s="102" t="s">
        <v>303</v>
      </c>
      <c r="B12" s="109" t="s">
        <v>373</v>
      </c>
      <c r="C12" s="125" t="s">
        <v>298</v>
      </c>
      <c r="D12" s="103">
        <v>2</v>
      </c>
      <c r="E12" s="147">
        <v>100</v>
      </c>
      <c r="F12" s="147">
        <v>100</v>
      </c>
      <c r="G12" s="148">
        <v>50</v>
      </c>
      <c r="H12" s="132">
        <v>50</v>
      </c>
      <c r="I12" s="132"/>
      <c r="J12" s="132"/>
      <c r="K12" s="132"/>
      <c r="L12" s="134"/>
    </row>
    <row r="13" spans="1:12" x14ac:dyDescent="0.25">
      <c r="A13" s="102" t="s">
        <v>304</v>
      </c>
      <c r="B13" s="103" t="s">
        <v>353</v>
      </c>
      <c r="C13" s="125" t="s">
        <v>298</v>
      </c>
      <c r="D13" s="103"/>
      <c r="E13" s="105"/>
      <c r="F13" s="105"/>
      <c r="G13" s="105"/>
      <c r="H13" s="103"/>
      <c r="I13" s="103"/>
      <c r="J13" s="103"/>
      <c r="K13" s="103"/>
      <c r="L13" s="136"/>
    </row>
    <row r="14" spans="1:12" ht="15.75" customHeight="1" x14ac:dyDescent="0.25">
      <c r="A14" s="102" t="s">
        <v>305</v>
      </c>
      <c r="B14" s="109" t="s">
        <v>374</v>
      </c>
      <c r="C14" s="125" t="s">
        <v>298</v>
      </c>
      <c r="D14" s="103">
        <v>1</v>
      </c>
      <c r="E14" s="105">
        <v>69</v>
      </c>
      <c r="F14" s="105">
        <v>69</v>
      </c>
      <c r="G14" s="105"/>
      <c r="H14" s="103">
        <v>48</v>
      </c>
      <c r="I14" s="135"/>
      <c r="J14" s="103">
        <v>21</v>
      </c>
      <c r="K14" s="103"/>
      <c r="L14" s="136"/>
    </row>
    <row r="15" spans="1:12" x14ac:dyDescent="0.25">
      <c r="A15" s="102" t="s">
        <v>306</v>
      </c>
      <c r="B15" s="103" t="s">
        <v>333</v>
      </c>
      <c r="C15" s="125" t="s">
        <v>298</v>
      </c>
      <c r="D15" s="103"/>
      <c r="E15" s="105"/>
      <c r="F15" s="105"/>
      <c r="G15" s="105"/>
      <c r="H15" s="103"/>
      <c r="I15" s="135"/>
      <c r="J15" s="103"/>
      <c r="K15" s="103"/>
      <c r="L15" s="136"/>
    </row>
    <row r="16" spans="1:12" x14ac:dyDescent="0.25">
      <c r="A16" s="131" t="s">
        <v>96</v>
      </c>
      <c r="B16" s="132" t="s">
        <v>307</v>
      </c>
      <c r="C16" s="133"/>
      <c r="D16" s="133"/>
      <c r="E16" s="145">
        <f t="shared" ref="E16:K16" si="2">E17+E18+E19+E20</f>
        <v>205</v>
      </c>
      <c r="F16" s="145">
        <f t="shared" si="2"/>
        <v>205</v>
      </c>
      <c r="G16" s="145">
        <f t="shared" si="2"/>
        <v>51</v>
      </c>
      <c r="H16" s="145">
        <f t="shared" si="2"/>
        <v>42</v>
      </c>
      <c r="I16" s="145">
        <f t="shared" si="2"/>
        <v>50</v>
      </c>
      <c r="J16" s="145">
        <f t="shared" si="2"/>
        <v>62</v>
      </c>
      <c r="K16" s="145">
        <f t="shared" si="2"/>
        <v>0</v>
      </c>
      <c r="L16" s="134"/>
    </row>
    <row r="17" spans="1:12" x14ac:dyDescent="0.25">
      <c r="A17" s="102" t="s">
        <v>308</v>
      </c>
      <c r="B17" s="103" t="s">
        <v>343</v>
      </c>
      <c r="C17" s="125" t="s">
        <v>298</v>
      </c>
      <c r="D17" s="103"/>
      <c r="E17" s="105"/>
      <c r="F17" s="105"/>
      <c r="G17" s="103"/>
      <c r="H17" s="103"/>
      <c r="I17" s="103"/>
      <c r="J17" s="103"/>
      <c r="K17" s="103"/>
      <c r="L17" s="136"/>
    </row>
    <row r="18" spans="1:12" ht="30.75" customHeight="1" x14ac:dyDescent="0.25">
      <c r="A18" s="102" t="s">
        <v>309</v>
      </c>
      <c r="B18" s="137" t="s">
        <v>354</v>
      </c>
      <c r="C18" s="125" t="s">
        <v>298</v>
      </c>
      <c r="D18" s="103"/>
      <c r="E18" s="105"/>
      <c r="F18" s="105"/>
      <c r="G18" s="103"/>
      <c r="H18" s="103"/>
      <c r="I18" s="103"/>
      <c r="J18" s="103"/>
      <c r="K18" s="103"/>
      <c r="L18" s="136"/>
    </row>
    <row r="19" spans="1:12" x14ac:dyDescent="0.25">
      <c r="A19" s="102" t="s">
        <v>310</v>
      </c>
      <c r="B19" s="103" t="s">
        <v>355</v>
      </c>
      <c r="C19" s="125" t="s">
        <v>298</v>
      </c>
      <c r="D19" s="103">
        <v>1</v>
      </c>
      <c r="E19" s="105">
        <v>175</v>
      </c>
      <c r="F19" s="105">
        <v>175</v>
      </c>
      <c r="G19" s="103">
        <v>21</v>
      </c>
      <c r="H19" s="103">
        <v>42</v>
      </c>
      <c r="I19" s="103">
        <v>50</v>
      </c>
      <c r="J19" s="103">
        <v>62</v>
      </c>
      <c r="K19" s="103"/>
      <c r="L19" s="136"/>
    </row>
    <row r="20" spans="1:12" x14ac:dyDescent="0.25">
      <c r="A20" s="102" t="s">
        <v>311</v>
      </c>
      <c r="B20" s="103" t="s">
        <v>375</v>
      </c>
      <c r="C20" s="125" t="s">
        <v>298</v>
      </c>
      <c r="D20" s="103">
        <v>1</v>
      </c>
      <c r="E20" s="105">
        <v>30</v>
      </c>
      <c r="F20" s="105">
        <v>30</v>
      </c>
      <c r="G20" s="103">
        <v>30</v>
      </c>
      <c r="H20" s="103"/>
      <c r="I20" s="103"/>
      <c r="J20" s="103"/>
      <c r="K20" s="103"/>
      <c r="L20" s="136"/>
    </row>
    <row r="21" spans="1:12" x14ac:dyDescent="0.25">
      <c r="A21" s="131" t="s">
        <v>98</v>
      </c>
      <c r="B21" s="132" t="s">
        <v>312</v>
      </c>
      <c r="C21" s="125" t="s">
        <v>298</v>
      </c>
      <c r="D21" s="138"/>
      <c r="E21" s="145">
        <f t="shared" ref="E21:K21" si="3">E22</f>
        <v>20</v>
      </c>
      <c r="F21" s="145">
        <f t="shared" si="3"/>
        <v>20</v>
      </c>
      <c r="G21" s="145">
        <f t="shared" si="3"/>
        <v>20</v>
      </c>
      <c r="H21" s="145">
        <f t="shared" si="3"/>
        <v>0</v>
      </c>
      <c r="I21" s="145">
        <f t="shared" si="3"/>
        <v>0</v>
      </c>
      <c r="J21" s="145">
        <f t="shared" si="3"/>
        <v>0</v>
      </c>
      <c r="K21" s="145">
        <f t="shared" si="3"/>
        <v>0</v>
      </c>
      <c r="L21" s="134"/>
    </row>
    <row r="22" spans="1:12" x14ac:dyDescent="0.25">
      <c r="A22" s="102" t="s">
        <v>313</v>
      </c>
      <c r="B22" s="103" t="s">
        <v>264</v>
      </c>
      <c r="C22" s="125" t="s">
        <v>298</v>
      </c>
      <c r="D22" s="103">
        <v>1</v>
      </c>
      <c r="E22" s="105">
        <v>20</v>
      </c>
      <c r="F22" s="105">
        <v>20</v>
      </c>
      <c r="G22" s="103">
        <v>20</v>
      </c>
      <c r="H22" s="103"/>
      <c r="I22" s="103"/>
      <c r="J22" s="103"/>
      <c r="K22" s="103"/>
      <c r="L22" s="136"/>
    </row>
    <row r="23" spans="1:12" ht="27" customHeight="1" x14ac:dyDescent="0.25">
      <c r="A23" s="131" t="s">
        <v>100</v>
      </c>
      <c r="B23" s="139" t="s">
        <v>314</v>
      </c>
      <c r="C23" s="133"/>
      <c r="D23" s="140"/>
      <c r="E23" s="145">
        <f t="shared" ref="E23:K23" si="4">E24</f>
        <v>10</v>
      </c>
      <c r="F23" s="145">
        <f t="shared" si="4"/>
        <v>10</v>
      </c>
      <c r="G23" s="145">
        <f t="shared" si="4"/>
        <v>10</v>
      </c>
      <c r="H23" s="145">
        <f t="shared" si="4"/>
        <v>0</v>
      </c>
      <c r="I23" s="145">
        <f t="shared" si="4"/>
        <v>0</v>
      </c>
      <c r="J23" s="145">
        <f t="shared" si="4"/>
        <v>0</v>
      </c>
      <c r="K23" s="145">
        <f t="shared" si="4"/>
        <v>0</v>
      </c>
      <c r="L23" s="134"/>
    </row>
    <row r="24" spans="1:12" x14ac:dyDescent="0.25">
      <c r="A24" s="102" t="s">
        <v>315</v>
      </c>
      <c r="B24" s="103" t="s">
        <v>266</v>
      </c>
      <c r="C24" s="125" t="s">
        <v>298</v>
      </c>
      <c r="D24" s="103">
        <v>1</v>
      </c>
      <c r="E24" s="105">
        <v>10</v>
      </c>
      <c r="F24" s="105">
        <v>10</v>
      </c>
      <c r="G24" s="105">
        <v>10</v>
      </c>
      <c r="H24" s="103"/>
      <c r="I24" s="103"/>
      <c r="J24" s="103"/>
      <c r="K24" s="103"/>
      <c r="L24" s="136"/>
    </row>
    <row r="25" spans="1:12" x14ac:dyDescent="0.25">
      <c r="A25" s="131" t="s">
        <v>102</v>
      </c>
      <c r="B25" s="132" t="s">
        <v>160</v>
      </c>
      <c r="C25" s="133"/>
      <c r="D25" s="133"/>
      <c r="E25" s="145">
        <f>E26+E27</f>
        <v>0</v>
      </c>
      <c r="F25" s="133"/>
      <c r="G25" s="133"/>
      <c r="H25" s="133"/>
      <c r="I25" s="133"/>
      <c r="J25" s="133"/>
      <c r="K25" s="133"/>
      <c r="L25" s="134"/>
    </row>
    <row r="26" spans="1:12" x14ac:dyDescent="0.25">
      <c r="A26" s="102" t="s">
        <v>316</v>
      </c>
      <c r="B26" s="103" t="s">
        <v>270</v>
      </c>
      <c r="C26" s="125" t="s">
        <v>298</v>
      </c>
      <c r="D26" s="103"/>
      <c r="E26" s="105"/>
      <c r="F26" s="105"/>
      <c r="G26" s="105"/>
      <c r="H26" s="103"/>
      <c r="I26" s="103"/>
      <c r="J26" s="103"/>
      <c r="K26" s="103"/>
      <c r="L26" s="136"/>
    </row>
    <row r="27" spans="1:12" ht="15.75" thickBot="1" x14ac:dyDescent="0.3">
      <c r="A27" s="141" t="s">
        <v>317</v>
      </c>
      <c r="B27" s="142" t="s">
        <v>272</v>
      </c>
      <c r="C27" s="143" t="s">
        <v>298</v>
      </c>
      <c r="D27" s="142"/>
      <c r="E27" s="146"/>
      <c r="F27" s="146"/>
      <c r="G27" s="146"/>
      <c r="H27" s="142"/>
      <c r="I27" s="142"/>
      <c r="J27" s="142"/>
      <c r="K27" s="142"/>
      <c r="L27" s="136"/>
    </row>
    <row r="28" spans="1:12" x14ac:dyDescent="0.25">
      <c r="A28" s="11"/>
      <c r="B28" s="11"/>
      <c r="C28" s="122"/>
      <c r="D28" s="11"/>
      <c r="E28" s="11"/>
      <c r="F28" s="11"/>
      <c r="G28" s="11"/>
      <c r="H28" s="11"/>
      <c r="I28" s="11"/>
      <c r="J28" s="11"/>
      <c r="K28" s="11"/>
      <c r="L28" s="11"/>
    </row>
    <row r="29" spans="1:12" ht="47.25" customHeight="1" x14ac:dyDescent="0.25">
      <c r="A29" s="167"/>
      <c r="B29" s="166" t="s">
        <v>334</v>
      </c>
      <c r="C29" s="166"/>
      <c r="D29" s="11"/>
      <c r="E29" s="11"/>
      <c r="F29" s="11"/>
      <c r="G29" s="11"/>
      <c r="H29" s="11"/>
      <c r="I29" s="11"/>
      <c r="J29" s="11"/>
      <c r="K29" s="11"/>
      <c r="L29" s="11"/>
    </row>
    <row r="30" spans="1:12" x14ac:dyDescent="0.25">
      <c r="C30" s="144"/>
    </row>
  </sheetData>
  <mergeCells count="9">
    <mergeCell ref="D5:D6"/>
    <mergeCell ref="E5:E6"/>
    <mergeCell ref="F5:F6"/>
    <mergeCell ref="F1:L1"/>
    <mergeCell ref="A3:K3"/>
    <mergeCell ref="A5:A6"/>
    <mergeCell ref="B5:B6"/>
    <mergeCell ref="C5:C6"/>
    <mergeCell ref="G5:K5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I19"/>
  <sheetViews>
    <sheetView workbookViewId="0">
      <selection activeCell="A3" sqref="A3:I21"/>
    </sheetView>
  </sheetViews>
  <sheetFormatPr defaultRowHeight="15" x14ac:dyDescent="0.25"/>
  <cols>
    <col min="1" max="1" width="5.140625" customWidth="1"/>
    <col min="2" max="2" width="23.5703125" customWidth="1"/>
    <col min="3" max="3" width="9.7109375" customWidth="1"/>
    <col min="4" max="4" width="9.42578125" customWidth="1"/>
  </cols>
  <sheetData>
    <row r="2" spans="1:9" x14ac:dyDescent="0.25">
      <c r="A2" s="11"/>
      <c r="B2" s="11"/>
      <c r="C2" s="11"/>
      <c r="D2" s="11"/>
      <c r="E2" s="11"/>
      <c r="F2" s="11"/>
      <c r="G2" s="11"/>
      <c r="H2" s="11"/>
      <c r="I2" s="11"/>
    </row>
    <row r="3" spans="1:9" x14ac:dyDescent="0.25">
      <c r="A3" s="195"/>
      <c r="B3" s="195"/>
      <c r="C3" s="195"/>
      <c r="D3" s="195"/>
      <c r="E3" s="195"/>
      <c r="F3" s="195"/>
      <c r="G3" s="195"/>
      <c r="H3" s="195"/>
      <c r="I3" s="195"/>
    </row>
    <row r="4" spans="1:9" x14ac:dyDescent="0.25">
      <c r="A4" s="65"/>
      <c r="B4" s="65"/>
      <c r="C4" s="65"/>
      <c r="D4" s="65"/>
      <c r="E4" s="65"/>
      <c r="F4" s="65"/>
      <c r="G4" s="65"/>
      <c r="H4" s="65"/>
      <c r="I4" s="65"/>
    </row>
    <row r="5" spans="1:9" ht="15.75" thickBot="1" x14ac:dyDescent="0.3">
      <c r="A5" s="11"/>
      <c r="B5" s="11"/>
      <c r="C5" s="11"/>
      <c r="D5" s="11"/>
      <c r="E5" s="11"/>
      <c r="F5" s="11"/>
      <c r="G5" s="11"/>
      <c r="H5" s="11"/>
      <c r="I5" s="66"/>
    </row>
    <row r="6" spans="1:9" ht="51" customHeight="1" thickBot="1" x14ac:dyDescent="0.3">
      <c r="A6" s="67"/>
      <c r="B6" s="68"/>
      <c r="C6" s="68"/>
      <c r="D6" s="68"/>
      <c r="E6" s="68"/>
      <c r="F6" s="68"/>
      <c r="G6" s="68"/>
      <c r="H6" s="68"/>
      <c r="I6" s="69"/>
    </row>
    <row r="7" spans="1:9" ht="24.95" customHeight="1" x14ac:dyDescent="0.25">
      <c r="A7" s="71"/>
      <c r="B7" s="72"/>
      <c r="C7" s="73"/>
      <c r="D7" s="73"/>
      <c r="E7" s="73"/>
      <c r="F7" s="73"/>
      <c r="G7" s="73"/>
      <c r="H7" s="74"/>
      <c r="I7" s="75"/>
    </row>
    <row r="8" spans="1:9" ht="24.95" customHeight="1" x14ac:dyDescent="0.25">
      <c r="A8" s="76"/>
      <c r="B8" s="77"/>
      <c r="C8" s="73"/>
      <c r="D8" s="73"/>
      <c r="E8" s="73"/>
      <c r="F8" s="73"/>
      <c r="G8" s="73"/>
      <c r="H8" s="74"/>
      <c r="I8" s="75"/>
    </row>
    <row r="9" spans="1:9" ht="24.95" customHeight="1" x14ac:dyDescent="0.25">
      <c r="A9" s="78"/>
      <c r="B9" s="79"/>
      <c r="C9" s="80"/>
      <c r="D9" s="80"/>
      <c r="E9" s="73"/>
      <c r="F9" s="73"/>
      <c r="G9" s="73"/>
      <c r="H9" s="81"/>
      <c r="I9" s="75"/>
    </row>
    <row r="10" spans="1:9" ht="24.95" customHeight="1" x14ac:dyDescent="0.25">
      <c r="A10" s="82"/>
      <c r="B10" s="83"/>
      <c r="C10" s="80"/>
      <c r="D10" s="80"/>
      <c r="E10" s="73"/>
      <c r="F10" s="73"/>
      <c r="G10" s="73"/>
      <c r="H10" s="81"/>
      <c r="I10" s="75"/>
    </row>
    <row r="11" spans="1:9" ht="24.95" customHeight="1" x14ac:dyDescent="0.25">
      <c r="A11" s="78"/>
      <c r="B11" s="84"/>
      <c r="C11" s="80"/>
      <c r="D11" s="80"/>
      <c r="E11" s="73"/>
      <c r="F11" s="73"/>
      <c r="G11" s="73"/>
      <c r="H11" s="81"/>
      <c r="I11" s="75"/>
    </row>
    <row r="12" spans="1:9" ht="24.95" customHeight="1" x14ac:dyDescent="0.25">
      <c r="A12" s="82"/>
      <c r="B12" s="83"/>
      <c r="C12" s="80"/>
      <c r="D12" s="80"/>
      <c r="E12" s="73"/>
      <c r="F12" s="73"/>
      <c r="G12" s="73"/>
      <c r="H12" s="81"/>
      <c r="I12" s="75"/>
    </row>
    <row r="13" spans="1:9" ht="24.95" customHeight="1" x14ac:dyDescent="0.25">
      <c r="A13" s="82"/>
      <c r="B13" s="81"/>
      <c r="C13" s="80"/>
      <c r="D13" s="80"/>
      <c r="E13" s="73"/>
      <c r="F13" s="73"/>
      <c r="G13" s="73"/>
      <c r="H13" s="81"/>
      <c r="I13" s="75"/>
    </row>
    <row r="14" spans="1:9" ht="24.95" customHeight="1" x14ac:dyDescent="0.25">
      <c r="A14" s="82"/>
      <c r="B14" s="83"/>
      <c r="C14" s="80"/>
      <c r="D14" s="80"/>
      <c r="E14" s="73"/>
      <c r="F14" s="80"/>
      <c r="G14" s="73"/>
      <c r="H14" s="81"/>
      <c r="I14" s="75"/>
    </row>
    <row r="15" spans="1:9" ht="24.95" customHeight="1" x14ac:dyDescent="0.25">
      <c r="A15" s="82"/>
      <c r="B15" s="83"/>
      <c r="C15" s="80"/>
      <c r="D15" s="80"/>
      <c r="E15" s="80"/>
      <c r="F15" s="80"/>
      <c r="G15" s="80"/>
      <c r="H15" s="81"/>
      <c r="I15" s="85"/>
    </row>
    <row r="16" spans="1:9" ht="24.95" customHeight="1" x14ac:dyDescent="0.25">
      <c r="A16" s="163"/>
      <c r="B16" s="164"/>
      <c r="C16" s="165"/>
      <c r="D16" s="165"/>
      <c r="E16" s="165"/>
      <c r="F16" s="165"/>
      <c r="G16" s="165"/>
      <c r="H16" s="163"/>
      <c r="I16" s="165"/>
    </row>
    <row r="17" spans="1:9" x14ac:dyDescent="0.25">
      <c r="A17" s="163"/>
      <c r="B17" s="163"/>
      <c r="C17" s="165"/>
      <c r="D17" s="165"/>
      <c r="E17" s="165"/>
      <c r="F17" s="165"/>
      <c r="G17" s="165"/>
      <c r="H17" s="163"/>
      <c r="I17" s="165"/>
    </row>
    <row r="18" spans="1:9" x14ac:dyDescent="0.25">
      <c r="A18" s="11"/>
      <c r="B18" s="11"/>
      <c r="C18" s="11"/>
      <c r="D18" s="11"/>
      <c r="E18" s="11"/>
      <c r="F18" s="11"/>
      <c r="G18" s="11"/>
      <c r="H18" s="11"/>
      <c r="I18" s="11"/>
    </row>
    <row r="19" spans="1:9" x14ac:dyDescent="0.25">
      <c r="A19" s="163"/>
      <c r="B19" s="166"/>
      <c r="C19" s="166"/>
      <c r="D19" s="11"/>
      <c r="E19" s="11"/>
      <c r="F19" s="11"/>
      <c r="G19" s="11"/>
      <c r="H19" s="11"/>
      <c r="I19" s="11"/>
    </row>
  </sheetData>
  <mergeCells count="1">
    <mergeCell ref="A3:I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10</vt:i4>
      </vt:variant>
    </vt:vector>
  </HeadingPairs>
  <TitlesOfParts>
    <vt:vector size="10" baseType="lpstr">
      <vt:lpstr>1 priedas</vt:lpstr>
      <vt:lpstr>2 priedas</vt:lpstr>
      <vt:lpstr>3 priedas</vt:lpstr>
      <vt:lpstr>4 priedas</vt:lpstr>
      <vt:lpstr>5 priedas</vt:lpstr>
      <vt:lpstr>6 priedas</vt:lpstr>
      <vt:lpstr>7 priedas</vt:lpstr>
      <vt:lpstr>8 priedas</vt:lpstr>
      <vt:lpstr>1 priedas pusm</vt:lpstr>
      <vt:lpstr>2 priedas pusm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Vaida</dc:creator>
  <cp:lastModifiedBy>labas</cp:lastModifiedBy>
  <cp:lastPrinted>2022-04-06T09:45:56Z</cp:lastPrinted>
  <dcterms:created xsi:type="dcterms:W3CDTF">2016-04-13T10:13:39Z</dcterms:created>
  <dcterms:modified xsi:type="dcterms:W3CDTF">2022-04-06T09:46:19Z</dcterms:modified>
</cp:coreProperties>
</file>